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329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Zsuzsa\Desktop\KT. anyagok\2016\PÜ\PÜ 2016.11.17\"/>
    </mc:Choice>
  </mc:AlternateContent>
  <bookViews>
    <workbookView xWindow="0" yWindow="0" windowWidth="19200" windowHeight="10995" activeTab="4"/>
  </bookViews>
  <sheets>
    <sheet name="2017.mérleg" sheetId="1" r:id="rId1"/>
    <sheet name="2017-2019" sheetId="2" r:id="rId2"/>
    <sheet name="Felhalmozás" sheetId="3" r:id="rId3"/>
    <sheet name="Felhalmozás-fedezet" sheetId="4" r:id="rId4"/>
    <sheet name="Javaslatok" sheetId="5" r:id="rId5"/>
  </sheets>
  <definedNames>
    <definedName name="_xlnm.Print_Area" localSheetId="1">'2017-2019'!$A$1:$F$47</definedName>
  </definedNam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2" l="1"/>
  <c r="I21" i="2"/>
  <c r="I22" i="2"/>
  <c r="I23" i="2"/>
  <c r="I19" i="2"/>
  <c r="I6" i="2"/>
  <c r="I13" i="2"/>
  <c r="I14" i="2"/>
  <c r="I15" i="2"/>
  <c r="I16" i="2"/>
  <c r="I17" i="2"/>
  <c r="I8" i="2"/>
  <c r="I9" i="2"/>
  <c r="I10" i="2"/>
  <c r="I11" i="2"/>
  <c r="I12" i="2"/>
  <c r="I5" i="2"/>
  <c r="C46" i="2"/>
  <c r="C31" i="2"/>
  <c r="C28" i="2"/>
  <c r="C24" i="2"/>
  <c r="I18" i="2" l="1"/>
  <c r="C36" i="2"/>
  <c r="C32" i="2"/>
  <c r="C18" i="2"/>
  <c r="C35" i="2" s="1"/>
  <c r="C37" i="2" l="1"/>
  <c r="C39" i="2" s="1"/>
  <c r="C25" i="2"/>
  <c r="C37" i="5"/>
  <c r="C28" i="5" l="1"/>
  <c r="C41" i="5" l="1"/>
  <c r="C43" i="5" s="1"/>
  <c r="D21" i="4"/>
  <c r="C21" i="4"/>
  <c r="E19" i="4"/>
  <c r="E18" i="4"/>
  <c r="E17" i="4"/>
  <c r="D16" i="4"/>
  <c r="D22" i="4" s="1"/>
  <c r="C16" i="4"/>
  <c r="E15" i="4"/>
  <c r="E14" i="4"/>
  <c r="E13" i="4"/>
  <c r="E12" i="4"/>
  <c r="E11" i="4"/>
  <c r="E10" i="4"/>
  <c r="E9" i="4"/>
  <c r="E8" i="4"/>
  <c r="E7" i="4"/>
  <c r="E6" i="4"/>
  <c r="E5" i="4"/>
  <c r="G33" i="3"/>
  <c r="F31" i="3"/>
  <c r="F33" i="3" s="1"/>
  <c r="F22" i="3"/>
  <c r="G22" i="3" s="1"/>
  <c r="F19" i="3"/>
  <c r="G16" i="3"/>
  <c r="G24" i="3" s="1"/>
  <c r="F14" i="3"/>
  <c r="E14" i="3" s="1"/>
  <c r="F13" i="3"/>
  <c r="E13" i="3"/>
  <c r="F12" i="3"/>
  <c r="E12" i="3" s="1"/>
  <c r="F11" i="3"/>
  <c r="E11" i="3"/>
  <c r="F19" i="1"/>
  <c r="F25" i="1"/>
  <c r="F24" i="1"/>
  <c r="F26" i="1" s="1"/>
  <c r="F20" i="1"/>
  <c r="F8" i="1"/>
  <c r="F11" i="1"/>
  <c r="E21" i="4" l="1"/>
  <c r="C22" i="4"/>
  <c r="E16" i="4"/>
  <c r="E22" i="4" s="1"/>
  <c r="E31" i="3"/>
  <c r="E33" i="3" s="1"/>
  <c r="E24" i="3"/>
  <c r="F24" i="3"/>
  <c r="F35" i="3" s="1"/>
  <c r="G35" i="3"/>
  <c r="G25" i="3"/>
  <c r="F21" i="1"/>
  <c r="E23" i="1"/>
  <c r="E38" i="1" s="1"/>
  <c r="F7" i="1"/>
  <c r="F9" i="1" s="1"/>
  <c r="C38" i="1" s="1"/>
  <c r="F12" i="1"/>
  <c r="F13" i="1" s="1"/>
  <c r="E35" i="3" l="1"/>
  <c r="G34" i="2"/>
  <c r="G33" i="2"/>
  <c r="F31" i="2"/>
  <c r="E31" i="2"/>
  <c r="D31" i="2"/>
  <c r="G29" i="2"/>
  <c r="G28" i="2"/>
  <c r="F28" i="2"/>
  <c r="E28" i="2"/>
  <c r="D28" i="2"/>
  <c r="D32" i="2" s="1"/>
  <c r="G25" i="2"/>
  <c r="G24" i="2"/>
  <c r="F24" i="2"/>
  <c r="E24" i="2"/>
  <c r="D24" i="2"/>
  <c r="F18" i="2"/>
  <c r="F35" i="2" s="1"/>
  <c r="E18" i="2"/>
  <c r="E35" i="2" s="1"/>
  <c r="D18" i="2"/>
  <c r="G26" i="2" l="1"/>
  <c r="G30" i="2"/>
  <c r="D36" i="2"/>
  <c r="I24" i="2"/>
  <c r="F36" i="2"/>
  <c r="F37" i="2" s="1"/>
  <c r="D25" i="2"/>
  <c r="F32" i="2"/>
  <c r="G35" i="2"/>
  <c r="E36" i="2"/>
  <c r="E37" i="2" s="1"/>
  <c r="E32" i="2"/>
  <c r="F25" i="2"/>
  <c r="E25" i="2"/>
  <c r="D35" i="2"/>
  <c r="D37" i="2" l="1"/>
</calcChain>
</file>

<file path=xl/sharedStrings.xml><?xml version="1.0" encoding="utf-8"?>
<sst xmlns="http://schemas.openxmlformats.org/spreadsheetml/2006/main" count="332" uniqueCount="230">
  <si>
    <t>GÖRDÜLŐ TERVEZÉS 2017-2019 ÉVEKRE Litér Önkormányzat</t>
  </si>
  <si>
    <t>Tulajdonközösséggel együtt</t>
  </si>
  <si>
    <t>Ssz.</t>
  </si>
  <si>
    <t>Megnevezés</t>
  </si>
  <si>
    <t>2017.</t>
  </si>
  <si>
    <t>2018.</t>
  </si>
  <si>
    <t>2019.</t>
  </si>
  <si>
    <t>1.</t>
  </si>
  <si>
    <t>Állami hozzájárulások</t>
  </si>
  <si>
    <t>2.</t>
  </si>
  <si>
    <t xml:space="preserve"> - beszámítás tájékoztató adat</t>
  </si>
  <si>
    <t>3.</t>
  </si>
  <si>
    <t>Önkormányzatok működési bevétele</t>
  </si>
  <si>
    <t>4.</t>
  </si>
  <si>
    <t xml:space="preserve"> - iparűzési adó</t>
  </si>
  <si>
    <t>5.</t>
  </si>
  <si>
    <t xml:space="preserve"> - építményadó</t>
  </si>
  <si>
    <t>6.</t>
  </si>
  <si>
    <t xml:space="preserve"> - gépjárműadó 40%</t>
  </si>
  <si>
    <t>7.</t>
  </si>
  <si>
    <t xml:space="preserve"> - magán kommunális adó</t>
  </si>
  <si>
    <t>8.</t>
  </si>
  <si>
    <t xml:space="preserve"> - egyéb közhatalmi bevétel</t>
  </si>
  <si>
    <t>9.</t>
  </si>
  <si>
    <t>Lakások bérbadása közüzemi díj bevétele</t>
  </si>
  <si>
    <t>10.</t>
  </si>
  <si>
    <t>Intézményi működési bevétel</t>
  </si>
  <si>
    <t>11.</t>
  </si>
  <si>
    <t>Támogatás értékű működési bevétel</t>
  </si>
  <si>
    <t>12.</t>
  </si>
  <si>
    <t>Közös Hivatal támogatásértékű bevétel</t>
  </si>
  <si>
    <t>13.</t>
  </si>
  <si>
    <t>Tulajdonközösség működési bevétele</t>
  </si>
  <si>
    <t>14.</t>
  </si>
  <si>
    <t>Működési bevételek:</t>
  </si>
  <si>
    <t>15.</t>
  </si>
  <si>
    <t>Önkormányzat működési kiadások</t>
  </si>
  <si>
    <t>16.</t>
  </si>
  <si>
    <t>Hivatal finanszírozása</t>
  </si>
  <si>
    <t>17.</t>
  </si>
  <si>
    <t>Óvoda Társulás támogatása</t>
  </si>
  <si>
    <t>18.</t>
  </si>
  <si>
    <t>Művelődési Ház működési kiadásai</t>
  </si>
  <si>
    <t>20.</t>
  </si>
  <si>
    <t>Tulajdonközösség működési kiadása</t>
  </si>
  <si>
    <t>Tulköz 2017</t>
  </si>
  <si>
    <t>21.</t>
  </si>
  <si>
    <t>Működési kiadások:</t>
  </si>
  <si>
    <t>22.</t>
  </si>
  <si>
    <t>MŰKÖDÉSI EGYENLEG</t>
  </si>
  <si>
    <t>Felhalmozási bevételek</t>
  </si>
  <si>
    <t>Felhalmozási kölcsönök visszatérülése</t>
  </si>
  <si>
    <t>Tulköz 2018</t>
  </si>
  <si>
    <t>23.</t>
  </si>
  <si>
    <t>24.</t>
  </si>
  <si>
    <t>Felhalmozási kiadások Litér</t>
  </si>
  <si>
    <t>25.</t>
  </si>
  <si>
    <t>Tulajdonközösség felhalmozási kiadása</t>
  </si>
  <si>
    <t>26.</t>
  </si>
  <si>
    <t>Felhalmozási kiadások</t>
  </si>
  <si>
    <t>27.</t>
  </si>
  <si>
    <t>FELHALMOZÁSI EGYENLEG</t>
  </si>
  <si>
    <t>Tulköz 2019</t>
  </si>
  <si>
    <t>28.</t>
  </si>
  <si>
    <t>Előző évi maradvány</t>
  </si>
  <si>
    <t>29.</t>
  </si>
  <si>
    <t>Tulajdonközösség előző évi maradványa</t>
  </si>
  <si>
    <t>Összes bevétel:</t>
  </si>
  <si>
    <t>31.</t>
  </si>
  <si>
    <t>Összes kiadás:</t>
  </si>
  <si>
    <t>32.</t>
  </si>
  <si>
    <t>VÁRHATÓ ÉV VÉGI EGYENLEG</t>
  </si>
  <si>
    <t xml:space="preserve">Összes kiadás </t>
  </si>
  <si>
    <t xml:space="preserve">Összes bevétel </t>
  </si>
  <si>
    <t>Litér önálló int (önkorm, körj, szennyvíz is mint cím)</t>
  </si>
  <si>
    <t>Litér önálló int (önkorm, körj,szennyvíz, mint cím)</t>
  </si>
  <si>
    <t>Önkormányzat:</t>
  </si>
  <si>
    <t>Működési kiadások</t>
  </si>
  <si>
    <t>Normatív állami hozzájárulás:</t>
  </si>
  <si>
    <t>Normatív kötött felh.tám.</t>
  </si>
  <si>
    <t xml:space="preserve">Beruházás felújítás </t>
  </si>
  <si>
    <t>Fejlesztési célú támogatás</t>
  </si>
  <si>
    <t>műk bev</t>
  </si>
  <si>
    <t>Állami hozzájárulások és támogatások</t>
  </si>
  <si>
    <t>műk.kiadás</t>
  </si>
  <si>
    <t>ÁH megelőlegezés 00.havi</t>
  </si>
  <si>
    <t>működési tartalék</t>
  </si>
  <si>
    <t>Közös Hivatal:</t>
  </si>
  <si>
    <t>Működési kiadás</t>
  </si>
  <si>
    <t>2015/12.bérkomp</t>
  </si>
  <si>
    <t>Önkormányzatok sajátos működési bevétele</t>
  </si>
  <si>
    <t>felhalm.bevétel</t>
  </si>
  <si>
    <t>felhalm.kiadás</t>
  </si>
  <si>
    <t>Működési bevételek :</t>
  </si>
  <si>
    <t>felhalmozási tartalék</t>
  </si>
  <si>
    <t>Óvoda Társulás</t>
  </si>
  <si>
    <t>Működési</t>
  </si>
  <si>
    <t>Felhalmozási kiadás</t>
  </si>
  <si>
    <t>Felhalmozási és tőkejellegű bevétel</t>
  </si>
  <si>
    <t>Tulköz műk.bev</t>
  </si>
  <si>
    <t>Véglegesen átvett pénzeszközök</t>
  </si>
  <si>
    <t>Tulköz műk.kiadás</t>
  </si>
  <si>
    <t>Működési kölcsönök visszatérülése</t>
  </si>
  <si>
    <t>Tulköz működési tartalék</t>
  </si>
  <si>
    <t>Művelődési ház:</t>
  </si>
  <si>
    <t>Felhalmozási Kölcsönök visszatérülése</t>
  </si>
  <si>
    <t>Beruházás, felújítás</t>
  </si>
  <si>
    <t>Önkormányzat</t>
  </si>
  <si>
    <t>Tulköz felhalm.bevétel</t>
  </si>
  <si>
    <t>Tulajdonközösség:</t>
  </si>
  <si>
    <t>Közös Hivatal támogatásértékű működési bevétel</t>
  </si>
  <si>
    <t>Tulköz felhalm.kiadás</t>
  </si>
  <si>
    <t>Tulköz felhalm. tartalék</t>
  </si>
  <si>
    <t>Művelődési Ház és Könyvtár intézményi működési bevételek</t>
  </si>
  <si>
    <t>Szennyvízcsatorna Tulajdonközösség intézményi  működési bevétel</t>
  </si>
  <si>
    <t>Betétlekötés:</t>
  </si>
  <si>
    <t>Tartalékok</t>
  </si>
  <si>
    <t>Maradvány felhasználás Tulajdonközösség</t>
  </si>
  <si>
    <t>Tulajdonközösség</t>
  </si>
  <si>
    <t>Maradvány igénybevétel</t>
  </si>
  <si>
    <t>Litér tartalék</t>
  </si>
  <si>
    <t>Maradvány igénybevétel felhalmozásra</t>
  </si>
  <si>
    <t>Litér, 2016. november 8.</t>
  </si>
  <si>
    <t>A mérleg előterjesztője: Szedlák Attila polgármester</t>
  </si>
  <si>
    <t>1. melléklet</t>
  </si>
  <si>
    <t>forintban</t>
  </si>
  <si>
    <t>Litér Község Önkormányzata 2017. évi költségvetés koncepció mérlege</t>
  </si>
  <si>
    <t>adatok forintban</t>
  </si>
  <si>
    <t>I. cím Önkormányzat</t>
  </si>
  <si>
    <t>Sorsz.</t>
  </si>
  <si>
    <t xml:space="preserve">Cofog </t>
  </si>
  <si>
    <t>Rovat</t>
  </si>
  <si>
    <t>Nettó</t>
  </si>
  <si>
    <t>K67 Áfa</t>
  </si>
  <si>
    <t>Bruttó</t>
  </si>
  <si>
    <t>Új bölcsőde építése</t>
  </si>
  <si>
    <t>új védőnői tanácsadó építése</t>
  </si>
  <si>
    <t>Litér Bajcsy Zs. Csapadékvíz elvezetés fejlesztése</t>
  </si>
  <si>
    <t>Főzőkonyha kapacitásbővítése, átalakítása</t>
  </si>
  <si>
    <t>Környezetvédelmi és vízgazdálkodási terv készítése</t>
  </si>
  <si>
    <t>063020</t>
  </si>
  <si>
    <t>K61</t>
  </si>
  <si>
    <t>Önkormányzati vagyongazdálkodás kisértékű tárgyi eszköz</t>
  </si>
  <si>
    <t>133500</t>
  </si>
  <si>
    <t>K64</t>
  </si>
  <si>
    <t>Szoc. Bérlakások kisértékű tárgyi eszköz bezserzés</t>
  </si>
  <si>
    <t>106010</t>
  </si>
  <si>
    <t>Ivóvíz beruházás gördülő terv alapján</t>
  </si>
  <si>
    <t>VÉDŐNŐ</t>
  </si>
  <si>
    <t>Védőnő egyéb tárgyi eszköz beszerzése</t>
  </si>
  <si>
    <t>074031</t>
  </si>
  <si>
    <t>VÁROS ÉS KÖZSÉGGAZDÁLKODÁS</t>
  </si>
  <si>
    <t>Város-és községgazdálkodás kisértékű tárgyi eszköz</t>
  </si>
  <si>
    <t>066020</t>
  </si>
  <si>
    <t>MŰVELŐDÉSI HÁZ</t>
  </si>
  <si>
    <t>Művelődési ház egyéb tárgyi eszköz beszerzése</t>
  </si>
  <si>
    <t>Beruházások összesen</t>
  </si>
  <si>
    <t>Művelődési ház energetikai korszerűsítése</t>
  </si>
  <si>
    <t>Művelődési ház tetőzet helyreállítása</t>
  </si>
  <si>
    <t xml:space="preserve">Hivatal épület homlokzat felújítás </t>
  </si>
  <si>
    <t>013350</t>
  </si>
  <si>
    <t>K71</t>
  </si>
  <si>
    <t>Garázs tetőszerkezet felújítása</t>
  </si>
  <si>
    <t>Felújítás összesen</t>
  </si>
  <si>
    <t>ÖSSZES beruházás, felújítás</t>
  </si>
  <si>
    <t>Felhalmozási kiadások a 2017. évi költségvetés koncepciójában</t>
  </si>
  <si>
    <t>3. melléklet</t>
  </si>
  <si>
    <t>2. melléklet</t>
  </si>
  <si>
    <t>Kiadások</t>
  </si>
  <si>
    <t>Saját forrás</t>
  </si>
  <si>
    <t>4. melléklet</t>
  </si>
  <si>
    <t xml:space="preserve">Pályázati forrás </t>
  </si>
  <si>
    <t>2017. ÉVI FELHALMOZÁSI KIADÁSOK FEDEZETE</t>
  </si>
  <si>
    <t>TÁJÉKOZTATÓ A KONCEPCIÓBAN ÉRVÉNYESÍTETT KIADÁS CSÖKKENTÉSEKRŐL ÉS BEVÉTEL NÖVELÉSEKRŐL</t>
  </si>
  <si>
    <t>Hulladékszállítás lakossági támogatásának megszüntetése</t>
  </si>
  <si>
    <t>Szennyvíz lakossági támogatás megszüntetése</t>
  </si>
  <si>
    <t>Tankönyvtámogatás csökkentése</t>
  </si>
  <si>
    <t>Civil szervezetek és egyházak támogatásának csökkentése</t>
  </si>
  <si>
    <t>Alapítványok támogatásának megszüntetése</t>
  </si>
  <si>
    <t>Öböl TV támogatásának csökkentése</t>
  </si>
  <si>
    <t>Fűzfő-Med Kft támogatásának csökkentése</t>
  </si>
  <si>
    <t>Rendezvények költségeinek csökkentése Művház</t>
  </si>
  <si>
    <t>Közfoglalkoztatottak étkezési utalványának elvonása</t>
  </si>
  <si>
    <t>Művészetoktatás  megszüntetése szeptembertől</t>
  </si>
  <si>
    <t>Lakáshoz jutást segítő támogatások, kölcsönök</t>
  </si>
  <si>
    <t>Munkahely támogatás csökkentése</t>
  </si>
  <si>
    <t>19.</t>
  </si>
  <si>
    <t>Hivatal jutalom alap csökkentése</t>
  </si>
  <si>
    <t>Összesen:</t>
  </si>
  <si>
    <t>JAVASLAT MŰKÖDÉSI BEVÉTELEK NÖVELÉSÉRE</t>
  </si>
  <si>
    <t>Összeg (Ft)</t>
  </si>
  <si>
    <t>Iparűzési adó 2 millió Ft alatti mentesség törlése</t>
  </si>
  <si>
    <t>Magán kommunális adó bevezetése</t>
  </si>
  <si>
    <t>700 db háztartás*12000 Ft/adótárgy=8 400 ezer*0,85=</t>
  </si>
  <si>
    <t>Bevételek növelése</t>
  </si>
  <si>
    <t>Kiadások csökkentése</t>
  </si>
  <si>
    <t>Kiadás csökkentés</t>
  </si>
  <si>
    <t>Polgármester, alpolgármester, képviselők, bizottsági tagok 50 % lemondás</t>
  </si>
  <si>
    <t>Litéri hírmondó 7 lapszám 4 lapszámra csökkentése</t>
  </si>
  <si>
    <t>Veszprém TV  szolgáltatás vásárlás megszüntetése</t>
  </si>
  <si>
    <t>Mogyorósi napok kiadásainak csökkentése</t>
  </si>
  <si>
    <t>Nem bejegyzett civil szervezetek támogatás csökkentése</t>
  </si>
  <si>
    <t>Működési kiadások csökkentése karbantartás</t>
  </si>
  <si>
    <t>Temető feldaton karbantartás info rendszer</t>
  </si>
  <si>
    <t xml:space="preserve">Iskola jubileumi jutalom </t>
  </si>
  <si>
    <t>Iskola étkezés</t>
  </si>
  <si>
    <t xml:space="preserve">Köztemető bevételeinél </t>
  </si>
  <si>
    <t>Adókiesés</t>
  </si>
  <si>
    <t>Beszámítás csökkenése</t>
  </si>
  <si>
    <t>egyenleg</t>
  </si>
  <si>
    <t xml:space="preserve">Egyéb dologi kiadások csökkentése főkönyv szerint </t>
  </si>
  <si>
    <t>2016. EEI</t>
  </si>
  <si>
    <t>33.</t>
  </si>
  <si>
    <t>Bevétel elmaradás</t>
  </si>
  <si>
    <t>Várható tényleges év végi egyenleg</t>
  </si>
  <si>
    <t>34.</t>
  </si>
  <si>
    <t>35.</t>
  </si>
  <si>
    <t xml:space="preserve">Felhalmozási egyenleg </t>
  </si>
  <si>
    <t>Tulközösség felhalmozás</t>
  </si>
  <si>
    <t>Kölcsönök visszatérülése</t>
  </si>
  <si>
    <t xml:space="preserve">Felhalmozási egyenleg 2017. </t>
  </si>
  <si>
    <t>Litér beruházások és felújítások egyenlege: megegyezik a 4. mellékletben kimutatott egyenleggel</t>
  </si>
  <si>
    <t>tovább számlázott kiadások csökkenése miatt a bevétel is elmarad</t>
  </si>
  <si>
    <t>biztosító 2307eFt; kamat 550eFt</t>
  </si>
  <si>
    <t>közfoglalk.csökkenése miatt hatósági szerz.sz.</t>
  </si>
  <si>
    <t>tavaly volt működési támogatás egy beruházásra</t>
  </si>
  <si>
    <t>5. melléklet</t>
  </si>
  <si>
    <t>JAVASLAT A MŰKÖDÉSI KIADÁSOK CSÖKKENTÉSÉRE</t>
  </si>
  <si>
    <t xml:space="preserve"> növek: 8 440 056 Ft beszámítás; csökk. egyéb feladatokon: 786 780</t>
  </si>
  <si>
    <t>Önkorm. vagyongazdálkodás kisértékű tárgyi eszköz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</si>
</sst>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Arial CE"/>
      <charset val="238"/>
    </font>
    <font>
      <b/>
      <sz val="11"/>
      <name val="Times New Roman"/>
      <family val="1"/>
      <charset val="238"/>
    </font>
    <font>
      <i/>
      <sz val="10"/>
      <name val="Arial CE"/>
      <charset val="238"/>
    </font>
    <font>
      <sz val="1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u/>
      <sz val="11"/>
      <name val="Times New Roman"/>
      <family val="1"/>
      <charset val="238"/>
    </font>
    <font>
      <sz val="11"/>
      <name val="Arial"/>
      <family val="2"/>
      <charset val="238"/>
    </font>
    <font>
      <i/>
      <sz val="11"/>
      <name val="Times New Roman"/>
      <family val="1"/>
      <charset val="238"/>
    </font>
    <font>
      <i/>
      <sz val="11"/>
      <name val="Arial CE"/>
      <charset val="238"/>
    </font>
    <font>
      <b/>
      <i/>
      <sz val="11"/>
      <name val="Arial CE"/>
      <charset val="238"/>
    </font>
    <font>
      <b/>
      <i/>
      <sz val="11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Arial CE"/>
      <charset val="238"/>
    </font>
    <font>
      <sz val="11"/>
      <color rgb="FFFF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1"/>
      <color rgb="FFFF0000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8" fillId="0" borderId="0"/>
    <xf numFmtId="0" fontId="1" fillId="0" borderId="0"/>
  </cellStyleXfs>
  <cellXfs count="174">
    <xf numFmtId="0" fontId="0" fillId="0" borderId="0" xfId="0"/>
    <xf numFmtId="0" fontId="3" fillId="2" borderId="0" xfId="0" applyFont="1" applyFill="1"/>
    <xf numFmtId="0" fontId="0" fillId="0" borderId="2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3" fontId="0" fillId="0" borderId="2" xfId="0" applyNumberFormat="1" applyBorder="1"/>
    <xf numFmtId="0" fontId="5" fillId="3" borderId="2" xfId="0" applyFont="1" applyFill="1" applyBorder="1"/>
    <xf numFmtId="3" fontId="5" fillId="3" borderId="2" xfId="0" applyNumberFormat="1" applyFont="1" applyFill="1" applyBorder="1"/>
    <xf numFmtId="0" fontId="5" fillId="0" borderId="0" xfId="0" applyFont="1"/>
    <xf numFmtId="0" fontId="2" fillId="0" borderId="2" xfId="0" applyFont="1" applyBorder="1"/>
    <xf numFmtId="3" fontId="2" fillId="0" borderId="2" xfId="0" applyNumberFormat="1" applyFont="1" applyBorder="1"/>
    <xf numFmtId="3" fontId="6" fillId="0" borderId="2" xfId="0" applyNumberFormat="1" applyFont="1" applyBorder="1"/>
    <xf numFmtId="3" fontId="0" fillId="0" borderId="0" xfId="0" applyNumberFormat="1"/>
    <xf numFmtId="0" fontId="2" fillId="4" borderId="2" xfId="0" applyFont="1" applyFill="1" applyBorder="1"/>
    <xf numFmtId="3" fontId="2" fillId="4" borderId="2" xfId="0" applyNumberFormat="1" applyFont="1" applyFill="1" applyBorder="1"/>
    <xf numFmtId="0" fontId="0" fillId="0" borderId="2" xfId="0" applyFont="1" applyFill="1" applyBorder="1"/>
    <xf numFmtId="3" fontId="0" fillId="0" borderId="2" xfId="0" applyNumberFormat="1" applyFont="1" applyFill="1" applyBorder="1"/>
    <xf numFmtId="3" fontId="2" fillId="0" borderId="2" xfId="0" applyNumberFormat="1" applyFont="1" applyFill="1" applyBorder="1"/>
    <xf numFmtId="0" fontId="0" fillId="0" borderId="0" xfId="0" applyFill="1"/>
    <xf numFmtId="3" fontId="0" fillId="0" borderId="0" xfId="0" applyNumberFormat="1" applyFill="1"/>
    <xf numFmtId="0" fontId="0" fillId="0" borderId="2" xfId="0" applyFont="1" applyBorder="1"/>
    <xf numFmtId="3" fontId="0" fillId="0" borderId="2" xfId="0" applyNumberFormat="1" applyFont="1" applyBorder="1"/>
    <xf numFmtId="3" fontId="4" fillId="2" borderId="0" xfId="0" applyNumberFormat="1" applyFont="1" applyFill="1"/>
    <xf numFmtId="3" fontId="7" fillId="2" borderId="0" xfId="0" applyNumberFormat="1" applyFont="1" applyFill="1"/>
    <xf numFmtId="3" fontId="7" fillId="2" borderId="0" xfId="0" applyNumberFormat="1" applyFont="1" applyFill="1" applyAlignment="1"/>
    <xf numFmtId="3" fontId="4" fillId="2" borderId="7" xfId="0" applyNumberFormat="1" applyFont="1" applyFill="1" applyBorder="1" applyAlignment="1">
      <alignment vertical="center"/>
    </xf>
    <xf numFmtId="3" fontId="7" fillId="2" borderId="8" xfId="0" applyNumberFormat="1" applyFont="1" applyFill="1" applyBorder="1"/>
    <xf numFmtId="3" fontId="7" fillId="0" borderId="9" xfId="0" applyNumberFormat="1" applyFont="1" applyFill="1" applyBorder="1" applyAlignment="1">
      <alignment vertical="center"/>
    </xf>
    <xf numFmtId="3" fontId="7" fillId="2" borderId="0" xfId="0" applyNumberFormat="1" applyFont="1" applyFill="1" applyBorder="1" applyAlignment="1">
      <alignment vertical="center"/>
    </xf>
    <xf numFmtId="3" fontId="7" fillId="2" borderId="10" xfId="0" applyNumberFormat="1" applyFont="1" applyFill="1" applyBorder="1" applyAlignment="1">
      <alignment horizontal="left" vertical="center"/>
    </xf>
    <xf numFmtId="3" fontId="7" fillId="2" borderId="9" xfId="0" applyNumberFormat="1" applyFont="1" applyFill="1" applyBorder="1" applyAlignment="1">
      <alignment vertical="center"/>
    </xf>
    <xf numFmtId="3" fontId="4" fillId="2" borderId="11" xfId="0" applyNumberFormat="1" applyFont="1" applyFill="1" applyBorder="1" applyAlignment="1">
      <alignment vertical="center"/>
    </xf>
    <xf numFmtId="3" fontId="7" fillId="2" borderId="2" xfId="0" applyNumberFormat="1" applyFont="1" applyFill="1" applyBorder="1"/>
    <xf numFmtId="3" fontId="7" fillId="0" borderId="12" xfId="0" applyNumberFormat="1" applyFont="1" applyFill="1" applyBorder="1" applyAlignment="1">
      <alignment vertical="center"/>
    </xf>
    <xf numFmtId="3" fontId="7" fillId="2" borderId="13" xfId="0" applyNumberFormat="1" applyFont="1" applyFill="1" applyBorder="1" applyAlignment="1">
      <alignment horizontal="left" vertical="center"/>
    </xf>
    <xf numFmtId="3" fontId="7" fillId="2" borderId="12" xfId="0" applyNumberFormat="1" applyFont="1" applyFill="1" applyBorder="1" applyAlignment="1">
      <alignment vertical="center"/>
    </xf>
    <xf numFmtId="3" fontId="3" fillId="2" borderId="0" xfId="0" applyNumberFormat="1" applyFont="1" applyFill="1"/>
    <xf numFmtId="0" fontId="7" fillId="2" borderId="2" xfId="0" applyFont="1" applyFill="1" applyBorder="1"/>
    <xf numFmtId="3" fontId="7" fillId="4" borderId="12" xfId="0" applyNumberFormat="1" applyFont="1" applyFill="1" applyBorder="1"/>
    <xf numFmtId="3" fontId="7" fillId="2" borderId="11" xfId="0" applyNumberFormat="1" applyFont="1" applyFill="1" applyBorder="1"/>
    <xf numFmtId="3" fontId="7" fillId="0" borderId="2" xfId="0" applyNumberFormat="1" applyFont="1" applyFill="1" applyBorder="1"/>
    <xf numFmtId="3" fontId="4" fillId="0" borderId="13" xfId="0" applyNumberFormat="1" applyFont="1" applyFill="1" applyBorder="1" applyAlignment="1">
      <alignment horizontal="left" vertical="center"/>
    </xf>
    <xf numFmtId="3" fontId="4" fillId="0" borderId="12" xfId="0" applyNumberFormat="1" applyFont="1" applyFill="1" applyBorder="1" applyAlignment="1">
      <alignment vertical="center"/>
    </xf>
    <xf numFmtId="3" fontId="3" fillId="2" borderId="1" xfId="0" applyNumberFormat="1" applyFont="1" applyFill="1" applyBorder="1"/>
    <xf numFmtId="0" fontId="3" fillId="2" borderId="1" xfId="0" applyFont="1" applyFill="1" applyBorder="1"/>
    <xf numFmtId="0" fontId="3" fillId="2" borderId="0" xfId="0" applyFont="1" applyFill="1" applyBorder="1"/>
    <xf numFmtId="0" fontId="3" fillId="2" borderId="14" xfId="0" applyFont="1" applyFill="1" applyBorder="1"/>
    <xf numFmtId="3" fontId="7" fillId="2" borderId="11" xfId="0" applyNumberFormat="1" applyFont="1" applyFill="1" applyBorder="1" applyAlignment="1">
      <alignment vertical="center" wrapText="1"/>
    </xf>
    <xf numFmtId="3" fontId="7" fillId="0" borderId="12" xfId="0" applyNumberFormat="1" applyFont="1" applyFill="1" applyBorder="1"/>
    <xf numFmtId="3" fontId="7" fillId="2" borderId="13" xfId="0" applyNumberFormat="1" applyFont="1" applyFill="1" applyBorder="1" applyAlignment="1">
      <alignment horizontal="left" vertical="center" wrapText="1"/>
    </xf>
    <xf numFmtId="3" fontId="7" fillId="2" borderId="11" xfId="0" applyNumberFormat="1" applyFont="1" applyFill="1" applyBorder="1" applyAlignment="1">
      <alignment vertical="center"/>
    </xf>
    <xf numFmtId="3" fontId="7" fillId="2" borderId="2" xfId="0" applyNumberFormat="1" applyFont="1" applyFill="1" applyBorder="1" applyAlignment="1">
      <alignment vertical="center"/>
    </xf>
    <xf numFmtId="3" fontId="7" fillId="4" borderId="12" xfId="0" applyNumberFormat="1" applyFont="1" applyFill="1" applyBorder="1" applyAlignment="1">
      <alignment vertical="center"/>
    </xf>
    <xf numFmtId="3" fontId="4" fillId="2" borderId="11" xfId="0" applyNumberFormat="1" applyFont="1" applyFill="1" applyBorder="1"/>
    <xf numFmtId="3" fontId="4" fillId="2" borderId="11" xfId="0" applyNumberFormat="1" applyFont="1" applyFill="1" applyBorder="1" applyAlignment="1">
      <alignment vertical="center" wrapText="1"/>
    </xf>
    <xf numFmtId="0" fontId="3" fillId="2" borderId="11" xfId="0" applyFont="1" applyFill="1" applyBorder="1" applyAlignment="1">
      <alignment wrapText="1"/>
    </xf>
    <xf numFmtId="3" fontId="3" fillId="2" borderId="10" xfId="0" applyNumberFormat="1" applyFont="1" applyFill="1" applyBorder="1"/>
    <xf numFmtId="3" fontId="8" fillId="0" borderId="12" xfId="0" applyNumberFormat="1" applyFont="1" applyFill="1" applyBorder="1" applyAlignment="1">
      <alignment vertical="center"/>
    </xf>
    <xf numFmtId="3" fontId="9" fillId="2" borderId="11" xfId="0" applyNumberFormat="1" applyFont="1" applyFill="1" applyBorder="1" applyAlignment="1">
      <alignment vertical="center"/>
    </xf>
    <xf numFmtId="0" fontId="3" fillId="2" borderId="2" xfId="0" applyFont="1" applyFill="1" applyBorder="1"/>
    <xf numFmtId="0" fontId="10" fillId="2" borderId="2" xfId="0" applyFont="1" applyFill="1" applyBorder="1"/>
    <xf numFmtId="3" fontId="8" fillId="0" borderId="12" xfId="0" applyNumberFormat="1" applyFont="1" applyFill="1" applyBorder="1"/>
    <xf numFmtId="3" fontId="7" fillId="0" borderId="11" xfId="0" applyNumberFormat="1" applyFont="1" applyFill="1" applyBorder="1" applyAlignment="1">
      <alignment vertical="center" wrapText="1"/>
    </xf>
    <xf numFmtId="3" fontId="8" fillId="0" borderId="12" xfId="0" applyNumberFormat="1" applyFont="1" applyFill="1" applyBorder="1" applyAlignment="1"/>
    <xf numFmtId="3" fontId="7" fillId="0" borderId="15" xfId="0" applyNumberFormat="1" applyFont="1" applyFill="1" applyBorder="1" applyAlignment="1">
      <alignment vertical="center" wrapText="1"/>
    </xf>
    <xf numFmtId="3" fontId="8" fillId="0" borderId="16" xfId="0" applyNumberFormat="1" applyFont="1" applyFill="1" applyBorder="1" applyAlignment="1"/>
    <xf numFmtId="3" fontId="7" fillId="0" borderId="17" xfId="0" applyNumberFormat="1" applyFont="1" applyFill="1" applyBorder="1" applyAlignment="1">
      <alignment vertical="center" wrapText="1"/>
    </xf>
    <xf numFmtId="3" fontId="7" fillId="0" borderId="11" xfId="0" applyNumberFormat="1" applyFont="1" applyFill="1" applyBorder="1" applyAlignment="1">
      <alignment wrapText="1"/>
    </xf>
    <xf numFmtId="3" fontId="7" fillId="0" borderId="19" xfId="0" applyNumberFormat="1" applyFont="1" applyFill="1" applyBorder="1" applyAlignment="1">
      <alignment wrapText="1"/>
    </xf>
    <xf numFmtId="3" fontId="7" fillId="4" borderId="20" xfId="0" applyNumberFormat="1" applyFont="1" applyFill="1" applyBorder="1"/>
    <xf numFmtId="3" fontId="11" fillId="2" borderId="0" xfId="0" applyNumberFormat="1" applyFont="1" applyFill="1"/>
    <xf numFmtId="3" fontId="7" fillId="0" borderId="0" xfId="0" applyNumberFormat="1" applyFont="1" applyFill="1"/>
    <xf numFmtId="3" fontId="4" fillId="2" borderId="21" xfId="0" applyNumberFormat="1" applyFont="1" applyFill="1" applyBorder="1" applyAlignment="1">
      <alignment vertical="center"/>
    </xf>
    <xf numFmtId="3" fontId="4" fillId="0" borderId="21" xfId="0" applyNumberFormat="1" applyFont="1" applyFill="1" applyBorder="1"/>
    <xf numFmtId="0" fontId="7" fillId="2" borderId="0" xfId="0" applyFont="1" applyFill="1"/>
    <xf numFmtId="0" fontId="12" fillId="2" borderId="0" xfId="0" applyFont="1" applyFill="1" applyAlignment="1">
      <alignment horizontal="center"/>
    </xf>
    <xf numFmtId="3" fontId="12" fillId="2" borderId="0" xfId="0" applyNumberFormat="1" applyFont="1" applyFill="1" applyAlignment="1">
      <alignment horizontal="center"/>
    </xf>
    <xf numFmtId="3" fontId="3" fillId="0" borderId="0" xfId="0" applyNumberFormat="1" applyFont="1" applyFill="1"/>
    <xf numFmtId="0" fontId="12" fillId="2" borderId="0" xfId="0" applyFont="1" applyFill="1"/>
    <xf numFmtId="0" fontId="13" fillId="2" borderId="0" xfId="0" applyFont="1" applyFill="1"/>
    <xf numFmtId="3" fontId="4" fillId="2" borderId="3" xfId="0" applyNumberFormat="1" applyFont="1" applyFill="1" applyBorder="1" applyAlignment="1">
      <alignment horizontal="center" vertical="center"/>
    </xf>
    <xf numFmtId="3" fontId="7" fillId="2" borderId="3" xfId="0" applyNumberFormat="1" applyFont="1" applyFill="1" applyBorder="1" applyAlignment="1">
      <alignment horizontal="right" vertical="center"/>
    </xf>
    <xf numFmtId="0" fontId="7" fillId="0" borderId="0" xfId="0" applyFont="1"/>
    <xf numFmtId="0" fontId="14" fillId="0" borderId="0" xfId="0" applyFont="1" applyAlignment="1">
      <alignment horizontal="center" wrapText="1"/>
    </xf>
    <xf numFmtId="0" fontId="15" fillId="0" borderId="0" xfId="0" applyFont="1" applyAlignment="1">
      <alignment horizontal="right"/>
    </xf>
    <xf numFmtId="0" fontId="7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0" xfId="0" applyFont="1" applyFill="1"/>
    <xf numFmtId="49" fontId="7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3" fontId="4" fillId="0" borderId="0" xfId="0" applyNumberFormat="1" applyFont="1" applyFill="1"/>
    <xf numFmtId="0" fontId="7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49" fontId="7" fillId="0" borderId="0" xfId="0" applyNumberFormat="1" applyFont="1" applyFill="1" applyAlignment="1">
      <alignment horizontal="right"/>
    </xf>
    <xf numFmtId="0" fontId="4" fillId="6" borderId="4" xfId="0" applyFont="1" applyFill="1" applyBorder="1" applyAlignment="1"/>
    <xf numFmtId="0" fontId="4" fillId="6" borderId="5" xfId="0" applyFont="1" applyFill="1" applyBorder="1" applyAlignment="1"/>
    <xf numFmtId="3" fontId="7" fillId="6" borderId="5" xfId="0" applyNumberFormat="1" applyFont="1" applyFill="1" applyBorder="1"/>
    <xf numFmtId="3" fontId="4" fillId="6" borderId="6" xfId="0" applyNumberFormat="1" applyFont="1" applyFill="1" applyBorder="1"/>
    <xf numFmtId="3" fontId="7" fillId="0" borderId="0" xfId="0" applyNumberFormat="1" applyFont="1"/>
    <xf numFmtId="0" fontId="7" fillId="0" borderId="0" xfId="0" applyFont="1" applyAlignment="1">
      <alignment horizontal="center"/>
    </xf>
    <xf numFmtId="49" fontId="7" fillId="0" borderId="0" xfId="0" applyNumberFormat="1" applyFont="1" applyFill="1" applyAlignment="1">
      <alignment horizontal="left"/>
    </xf>
    <xf numFmtId="0" fontId="4" fillId="6" borderId="5" xfId="0" applyFont="1" applyFill="1" applyBorder="1" applyAlignment="1">
      <alignment horizontal="left"/>
    </xf>
    <xf numFmtId="0" fontId="16" fillId="0" borderId="3" xfId="0" applyFont="1" applyBorder="1"/>
    <xf numFmtId="3" fontId="16" fillId="0" borderId="3" xfId="0" applyNumberFormat="1" applyFont="1" applyBorder="1"/>
    <xf numFmtId="0" fontId="17" fillId="0" borderId="0" xfId="0" applyFont="1" applyAlignment="1">
      <alignment horizontal="right"/>
    </xf>
    <xf numFmtId="3" fontId="4" fillId="2" borderId="1" xfId="0" applyNumberFormat="1" applyFont="1" applyFill="1" applyBorder="1" applyAlignment="1">
      <alignment horizontal="center" vertical="center"/>
    </xf>
    <xf numFmtId="3" fontId="17" fillId="2" borderId="1" xfId="0" applyNumberFormat="1" applyFont="1" applyFill="1" applyBorder="1" applyAlignment="1">
      <alignment horizontal="right" vertical="center"/>
    </xf>
    <xf numFmtId="0" fontId="7" fillId="0" borderId="2" xfId="0" applyFont="1" applyBorder="1" applyAlignment="1">
      <alignment horizontal="center"/>
    </xf>
    <xf numFmtId="0" fontId="7" fillId="0" borderId="2" xfId="0" applyFont="1" applyFill="1" applyBorder="1"/>
    <xf numFmtId="3" fontId="7" fillId="0" borderId="2" xfId="0" applyNumberFormat="1" applyFont="1" applyBorder="1"/>
    <xf numFmtId="0" fontId="7" fillId="0" borderId="2" xfId="0" applyFont="1" applyFill="1" applyBorder="1" applyAlignment="1">
      <alignment horizontal="left"/>
    </xf>
    <xf numFmtId="0" fontId="4" fillId="6" borderId="2" xfId="0" applyFont="1" applyFill="1" applyBorder="1" applyAlignment="1"/>
    <xf numFmtId="3" fontId="4" fillId="6" borderId="2" xfId="0" applyNumberFormat="1" applyFont="1" applyFill="1" applyBorder="1"/>
    <xf numFmtId="0" fontId="7" fillId="0" borderId="2" xfId="0" applyFont="1" applyBorder="1"/>
    <xf numFmtId="0" fontId="17" fillId="0" borderId="1" xfId="0" applyFont="1" applyBorder="1" applyAlignment="1">
      <alignment horizontal="right"/>
    </xf>
    <xf numFmtId="0" fontId="17" fillId="0" borderId="0" xfId="0" applyFont="1" applyBorder="1" applyAlignment="1">
      <alignment horizontal="right"/>
    </xf>
    <xf numFmtId="0" fontId="7" fillId="0" borderId="0" xfId="0" applyFont="1" applyBorder="1"/>
    <xf numFmtId="0" fontId="1" fillId="0" borderId="0" xfId="2"/>
    <xf numFmtId="3" fontId="1" fillId="0" borderId="0" xfId="2" applyNumberFormat="1"/>
    <xf numFmtId="0" fontId="1" fillId="0" borderId="2" xfId="2" applyBorder="1"/>
    <xf numFmtId="0" fontId="1" fillId="0" borderId="2" xfId="2" applyFont="1" applyBorder="1"/>
    <xf numFmtId="0" fontId="1" fillId="0" borderId="2" xfId="2" applyFont="1" applyFill="1" applyBorder="1"/>
    <xf numFmtId="0" fontId="0" fillId="0" borderId="2" xfId="2" applyFont="1" applyBorder="1"/>
    <xf numFmtId="3" fontId="1" fillId="0" borderId="0" xfId="2" applyNumberFormat="1" applyFill="1" applyBorder="1"/>
    <xf numFmtId="0" fontId="0" fillId="0" borderId="0" xfId="2" applyFont="1"/>
    <xf numFmtId="0" fontId="1" fillId="0" borderId="0" xfId="2" applyFill="1" applyBorder="1"/>
    <xf numFmtId="0" fontId="19" fillId="0" borderId="2" xfId="0" applyFont="1" applyBorder="1"/>
    <xf numFmtId="3" fontId="2" fillId="0" borderId="0" xfId="0" applyNumberFormat="1" applyFont="1" applyFill="1" applyBorder="1"/>
    <xf numFmtId="0" fontId="2" fillId="0" borderId="2" xfId="0" applyFont="1" applyFill="1" applyBorder="1"/>
    <xf numFmtId="0" fontId="0" fillId="0" borderId="0" xfId="0" applyAlignment="1">
      <alignment horizontal="right"/>
    </xf>
    <xf numFmtId="3" fontId="20" fillId="7" borderId="0" xfId="0" applyNumberFormat="1" applyFont="1" applyFill="1"/>
    <xf numFmtId="3" fontId="2" fillId="0" borderId="0" xfId="0" applyNumberFormat="1" applyFont="1"/>
    <xf numFmtId="0" fontId="21" fillId="0" borderId="0" xfId="0" applyFont="1" applyAlignment="1">
      <alignment horizontal="right"/>
    </xf>
    <xf numFmtId="0" fontId="21" fillId="0" borderId="3" xfId="2" applyFont="1" applyBorder="1" applyAlignment="1">
      <alignment horizontal="right"/>
    </xf>
    <xf numFmtId="0" fontId="2" fillId="0" borderId="25" xfId="2" applyFont="1" applyBorder="1" applyAlignment="1">
      <alignment horizontal="center"/>
    </xf>
    <xf numFmtId="0" fontId="2" fillId="0" borderId="26" xfId="2" applyFont="1" applyBorder="1" applyAlignment="1">
      <alignment horizontal="center"/>
    </xf>
    <xf numFmtId="0" fontId="2" fillId="0" borderId="27" xfId="2" applyFont="1" applyBorder="1" applyAlignment="1">
      <alignment horizontal="center"/>
    </xf>
    <xf numFmtId="0" fontId="1" fillId="0" borderId="11" xfId="2" applyBorder="1"/>
    <xf numFmtId="3" fontId="1" fillId="0" borderId="12" xfId="2" applyNumberFormat="1" applyBorder="1"/>
    <xf numFmtId="3" fontId="1" fillId="0" borderId="12" xfId="2" applyNumberFormat="1" applyFill="1" applyBorder="1"/>
    <xf numFmtId="0" fontId="2" fillId="4" borderId="28" xfId="2" applyFont="1" applyFill="1" applyBorder="1"/>
    <xf numFmtId="0" fontId="2" fillId="4" borderId="29" xfId="2" applyFont="1" applyFill="1" applyBorder="1"/>
    <xf numFmtId="3" fontId="2" fillId="4" borderId="20" xfId="2" applyNumberFormat="1" applyFont="1" applyFill="1" applyBorder="1"/>
    <xf numFmtId="3" fontId="22" fillId="0" borderId="12" xfId="0" applyNumberFormat="1" applyFont="1" applyFill="1" applyBorder="1" applyAlignment="1">
      <alignment vertical="center"/>
    </xf>
    <xf numFmtId="3" fontId="22" fillId="0" borderId="12" xfId="0" applyNumberFormat="1" applyFont="1" applyFill="1" applyBorder="1"/>
    <xf numFmtId="3" fontId="22" fillId="0" borderId="18" xfId="0" applyNumberFormat="1" applyFont="1" applyFill="1" applyBorder="1" applyAlignment="1"/>
    <xf numFmtId="0" fontId="7" fillId="6" borderId="2" xfId="0" applyFont="1" applyFill="1" applyBorder="1"/>
    <xf numFmtId="0" fontId="7" fillId="8" borderId="2" xfId="0" applyFont="1" applyFill="1" applyBorder="1"/>
    <xf numFmtId="0" fontId="16" fillId="8" borderId="2" xfId="0" applyFont="1" applyFill="1" applyBorder="1" applyAlignment="1"/>
    <xf numFmtId="3" fontId="16" fillId="8" borderId="2" xfId="0" applyNumberFormat="1" applyFont="1" applyFill="1" applyBorder="1"/>
    <xf numFmtId="0" fontId="3" fillId="2" borderId="14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3" fontId="4" fillId="2" borderId="0" xfId="0" applyNumberFormat="1" applyFont="1" applyFill="1" applyAlignment="1">
      <alignment horizontal="center"/>
    </xf>
    <xf numFmtId="3" fontId="7" fillId="2" borderId="0" xfId="0" applyNumberFormat="1" applyFont="1" applyFill="1" applyAlignment="1">
      <alignment horizontal="right"/>
    </xf>
    <xf numFmtId="3" fontId="4" fillId="2" borderId="3" xfId="0" applyNumberFormat="1" applyFont="1" applyFill="1" applyBorder="1" applyAlignment="1">
      <alignment horizontal="center" vertical="center"/>
    </xf>
    <xf numFmtId="3" fontId="4" fillId="2" borderId="4" xfId="0" applyNumberFormat="1" applyFont="1" applyFill="1" applyBorder="1" applyAlignment="1">
      <alignment horizontal="center" vertical="center" wrapText="1"/>
    </xf>
    <xf numFmtId="3" fontId="4" fillId="2" borderId="5" xfId="0" applyNumberFormat="1" applyFont="1" applyFill="1" applyBorder="1" applyAlignment="1">
      <alignment horizontal="center" vertical="center" wrapText="1"/>
    </xf>
    <xf numFmtId="3" fontId="4" fillId="2" borderId="6" xfId="0" applyNumberFormat="1" applyFont="1" applyFill="1" applyBorder="1" applyAlignment="1">
      <alignment horizontal="center" vertical="center" wrapText="1"/>
    </xf>
    <xf numFmtId="3" fontId="4" fillId="2" borderId="0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right" vertical="top" wrapText="1"/>
    </xf>
    <xf numFmtId="0" fontId="4" fillId="6" borderId="4" xfId="0" applyFont="1" applyFill="1" applyBorder="1" applyAlignment="1">
      <alignment horizontal="left"/>
    </xf>
    <xf numFmtId="0" fontId="4" fillId="6" borderId="5" xfId="0" applyFont="1" applyFill="1" applyBorder="1" applyAlignment="1">
      <alignment horizontal="left"/>
    </xf>
    <xf numFmtId="0" fontId="7" fillId="0" borderId="0" xfId="0" applyFont="1" applyAlignment="1">
      <alignment horizontal="center"/>
    </xf>
    <xf numFmtId="0" fontId="4" fillId="5" borderId="22" xfId="0" applyFont="1" applyFill="1" applyBorder="1" applyAlignment="1">
      <alignment horizontal="center"/>
    </xf>
    <xf numFmtId="0" fontId="4" fillId="5" borderId="23" xfId="0" applyFont="1" applyFill="1" applyBorder="1" applyAlignment="1">
      <alignment horizontal="center"/>
    </xf>
    <xf numFmtId="0" fontId="4" fillId="5" borderId="24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3" xfId="2" applyFont="1" applyBorder="1" applyAlignment="1">
      <alignment horizontal="center"/>
    </xf>
    <xf numFmtId="0" fontId="0" fillId="0" borderId="0" xfId="0" applyAlignment="1">
      <alignment horizontal="center"/>
    </xf>
  </cellXfs>
  <cellStyles count="3">
    <cellStyle name="Normál" xfId="0" builtinId="0"/>
    <cellStyle name="Normál 2" xfId="2"/>
    <cellStyle name="Normá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54"/>
  <sheetViews>
    <sheetView zoomScale="85" zoomScaleNormal="85" workbookViewId="0">
      <selection activeCell="E29" sqref="E29"/>
    </sheetView>
  </sheetViews>
  <sheetFormatPr defaultRowHeight="14.25" x14ac:dyDescent="0.2"/>
  <cols>
    <col min="1" max="1" width="16.42578125" style="1" customWidth="1"/>
    <col min="2" max="2" width="23.42578125" style="1" customWidth="1"/>
    <col min="3" max="3" width="15.140625" style="1" customWidth="1"/>
    <col min="4" max="4" width="54.140625" style="1" customWidth="1"/>
    <col min="5" max="5" width="15.7109375" style="1" customWidth="1"/>
    <col min="6" max="6" width="17.7109375" style="1" customWidth="1"/>
    <col min="7" max="7" width="20.85546875" style="1" customWidth="1"/>
    <col min="8" max="8" width="8.28515625" style="1" customWidth="1"/>
    <col min="9" max="241" width="9" style="1"/>
    <col min="242" max="242" width="14.140625" style="1" customWidth="1"/>
    <col min="243" max="244" width="15.42578125" style="1" customWidth="1"/>
    <col min="245" max="246" width="14" style="1" customWidth="1"/>
    <col min="247" max="247" width="15.140625" style="1" customWidth="1"/>
    <col min="248" max="249" width="0" style="1" hidden="1" customWidth="1"/>
    <col min="250" max="252" width="9" style="1"/>
    <col min="253" max="253" width="11" style="1" customWidth="1"/>
    <col min="254" max="254" width="16.140625" style="1" customWidth="1"/>
    <col min="255" max="255" width="10.85546875" style="1" customWidth="1"/>
    <col min="256" max="257" width="14.140625" style="1" customWidth="1"/>
    <col min="258" max="258" width="15.85546875" style="1" customWidth="1"/>
    <col min="259" max="260" width="0" style="1" hidden="1" customWidth="1"/>
    <col min="261" max="497" width="9" style="1"/>
    <col min="498" max="498" width="14.140625" style="1" customWidth="1"/>
    <col min="499" max="500" width="15.42578125" style="1" customWidth="1"/>
    <col min="501" max="502" width="14" style="1" customWidth="1"/>
    <col min="503" max="503" width="15.140625" style="1" customWidth="1"/>
    <col min="504" max="505" width="0" style="1" hidden="1" customWidth="1"/>
    <col min="506" max="508" width="9" style="1"/>
    <col min="509" max="509" width="11" style="1" customWidth="1"/>
    <col min="510" max="510" width="16.140625" style="1" customWidth="1"/>
    <col min="511" max="511" width="10.85546875" style="1" customWidth="1"/>
    <col min="512" max="513" width="14.140625" style="1" customWidth="1"/>
    <col min="514" max="514" width="15.85546875" style="1" customWidth="1"/>
    <col min="515" max="516" width="0" style="1" hidden="1" customWidth="1"/>
    <col min="517" max="753" width="9" style="1"/>
    <col min="754" max="754" width="14.140625" style="1" customWidth="1"/>
    <col min="755" max="756" width="15.42578125" style="1" customWidth="1"/>
    <col min="757" max="758" width="14" style="1" customWidth="1"/>
    <col min="759" max="759" width="15.140625" style="1" customWidth="1"/>
    <col min="760" max="761" width="0" style="1" hidden="1" customWidth="1"/>
    <col min="762" max="764" width="9" style="1"/>
    <col min="765" max="765" width="11" style="1" customWidth="1"/>
    <col min="766" max="766" width="16.140625" style="1" customWidth="1"/>
    <col min="767" max="767" width="10.85546875" style="1" customWidth="1"/>
    <col min="768" max="769" width="14.140625" style="1" customWidth="1"/>
    <col min="770" max="770" width="15.85546875" style="1" customWidth="1"/>
    <col min="771" max="772" width="0" style="1" hidden="1" customWidth="1"/>
    <col min="773" max="1009" width="9" style="1"/>
    <col min="1010" max="1010" width="14.140625" style="1" customWidth="1"/>
    <col min="1011" max="1012" width="15.42578125" style="1" customWidth="1"/>
    <col min="1013" max="1014" width="14" style="1" customWidth="1"/>
    <col min="1015" max="1015" width="15.140625" style="1" customWidth="1"/>
    <col min="1016" max="1017" width="0" style="1" hidden="1" customWidth="1"/>
    <col min="1018" max="1020" width="9" style="1"/>
    <col min="1021" max="1021" width="11" style="1" customWidth="1"/>
    <col min="1022" max="1022" width="16.140625" style="1" customWidth="1"/>
    <col min="1023" max="1023" width="10.85546875" style="1" customWidth="1"/>
    <col min="1024" max="1025" width="14.140625" style="1" customWidth="1"/>
    <col min="1026" max="1026" width="15.85546875" style="1" customWidth="1"/>
    <col min="1027" max="1028" width="0" style="1" hidden="1" customWidth="1"/>
    <col min="1029" max="1265" width="9" style="1"/>
    <col min="1266" max="1266" width="14.140625" style="1" customWidth="1"/>
    <col min="1267" max="1268" width="15.42578125" style="1" customWidth="1"/>
    <col min="1269" max="1270" width="14" style="1" customWidth="1"/>
    <col min="1271" max="1271" width="15.140625" style="1" customWidth="1"/>
    <col min="1272" max="1273" width="0" style="1" hidden="1" customWidth="1"/>
    <col min="1274" max="1276" width="9" style="1"/>
    <col min="1277" max="1277" width="11" style="1" customWidth="1"/>
    <col min="1278" max="1278" width="16.140625" style="1" customWidth="1"/>
    <col min="1279" max="1279" width="10.85546875" style="1" customWidth="1"/>
    <col min="1280" max="1281" width="14.140625" style="1" customWidth="1"/>
    <col min="1282" max="1282" width="15.85546875" style="1" customWidth="1"/>
    <col min="1283" max="1284" width="0" style="1" hidden="1" customWidth="1"/>
    <col min="1285" max="1521" width="9" style="1"/>
    <col min="1522" max="1522" width="14.140625" style="1" customWidth="1"/>
    <col min="1523" max="1524" width="15.42578125" style="1" customWidth="1"/>
    <col min="1525" max="1526" width="14" style="1" customWidth="1"/>
    <col min="1527" max="1527" width="15.140625" style="1" customWidth="1"/>
    <col min="1528" max="1529" width="0" style="1" hidden="1" customWidth="1"/>
    <col min="1530" max="1532" width="9" style="1"/>
    <col min="1533" max="1533" width="11" style="1" customWidth="1"/>
    <col min="1534" max="1534" width="16.140625" style="1" customWidth="1"/>
    <col min="1535" max="1535" width="10.85546875" style="1" customWidth="1"/>
    <col min="1536" max="1537" width="14.140625" style="1" customWidth="1"/>
    <col min="1538" max="1538" width="15.85546875" style="1" customWidth="1"/>
    <col min="1539" max="1540" width="0" style="1" hidden="1" customWidth="1"/>
    <col min="1541" max="1777" width="9" style="1"/>
    <col min="1778" max="1778" width="14.140625" style="1" customWidth="1"/>
    <col min="1779" max="1780" width="15.42578125" style="1" customWidth="1"/>
    <col min="1781" max="1782" width="14" style="1" customWidth="1"/>
    <col min="1783" max="1783" width="15.140625" style="1" customWidth="1"/>
    <col min="1784" max="1785" width="0" style="1" hidden="1" customWidth="1"/>
    <col min="1786" max="1788" width="9" style="1"/>
    <col min="1789" max="1789" width="11" style="1" customWidth="1"/>
    <col min="1790" max="1790" width="16.140625" style="1" customWidth="1"/>
    <col min="1791" max="1791" width="10.85546875" style="1" customWidth="1"/>
    <col min="1792" max="1793" width="14.140625" style="1" customWidth="1"/>
    <col min="1794" max="1794" width="15.85546875" style="1" customWidth="1"/>
    <col min="1795" max="1796" width="0" style="1" hidden="1" customWidth="1"/>
    <col min="1797" max="2033" width="9" style="1"/>
    <col min="2034" max="2034" width="14.140625" style="1" customWidth="1"/>
    <col min="2035" max="2036" width="15.42578125" style="1" customWidth="1"/>
    <col min="2037" max="2038" width="14" style="1" customWidth="1"/>
    <col min="2039" max="2039" width="15.140625" style="1" customWidth="1"/>
    <col min="2040" max="2041" width="0" style="1" hidden="1" customWidth="1"/>
    <col min="2042" max="2044" width="9" style="1"/>
    <col min="2045" max="2045" width="11" style="1" customWidth="1"/>
    <col min="2046" max="2046" width="16.140625" style="1" customWidth="1"/>
    <col min="2047" max="2047" width="10.85546875" style="1" customWidth="1"/>
    <col min="2048" max="2049" width="14.140625" style="1" customWidth="1"/>
    <col min="2050" max="2050" width="15.85546875" style="1" customWidth="1"/>
    <col min="2051" max="2052" width="0" style="1" hidden="1" customWidth="1"/>
    <col min="2053" max="2289" width="9" style="1"/>
    <col min="2290" max="2290" width="14.140625" style="1" customWidth="1"/>
    <col min="2291" max="2292" width="15.42578125" style="1" customWidth="1"/>
    <col min="2293" max="2294" width="14" style="1" customWidth="1"/>
    <col min="2295" max="2295" width="15.140625" style="1" customWidth="1"/>
    <col min="2296" max="2297" width="0" style="1" hidden="1" customWidth="1"/>
    <col min="2298" max="2300" width="9" style="1"/>
    <col min="2301" max="2301" width="11" style="1" customWidth="1"/>
    <col min="2302" max="2302" width="16.140625" style="1" customWidth="1"/>
    <col min="2303" max="2303" width="10.85546875" style="1" customWidth="1"/>
    <col min="2304" max="2305" width="14.140625" style="1" customWidth="1"/>
    <col min="2306" max="2306" width="15.85546875" style="1" customWidth="1"/>
    <col min="2307" max="2308" width="0" style="1" hidden="1" customWidth="1"/>
    <col min="2309" max="2545" width="9" style="1"/>
    <col min="2546" max="2546" width="14.140625" style="1" customWidth="1"/>
    <col min="2547" max="2548" width="15.42578125" style="1" customWidth="1"/>
    <col min="2549" max="2550" width="14" style="1" customWidth="1"/>
    <col min="2551" max="2551" width="15.140625" style="1" customWidth="1"/>
    <col min="2552" max="2553" width="0" style="1" hidden="1" customWidth="1"/>
    <col min="2554" max="2556" width="9" style="1"/>
    <col min="2557" max="2557" width="11" style="1" customWidth="1"/>
    <col min="2558" max="2558" width="16.140625" style="1" customWidth="1"/>
    <col min="2559" max="2559" width="10.85546875" style="1" customWidth="1"/>
    <col min="2560" max="2561" width="14.140625" style="1" customWidth="1"/>
    <col min="2562" max="2562" width="15.85546875" style="1" customWidth="1"/>
    <col min="2563" max="2564" width="0" style="1" hidden="1" customWidth="1"/>
    <col min="2565" max="2801" width="9" style="1"/>
    <col min="2802" max="2802" width="14.140625" style="1" customWidth="1"/>
    <col min="2803" max="2804" width="15.42578125" style="1" customWidth="1"/>
    <col min="2805" max="2806" width="14" style="1" customWidth="1"/>
    <col min="2807" max="2807" width="15.140625" style="1" customWidth="1"/>
    <col min="2808" max="2809" width="0" style="1" hidden="1" customWidth="1"/>
    <col min="2810" max="2812" width="9" style="1"/>
    <col min="2813" max="2813" width="11" style="1" customWidth="1"/>
    <col min="2814" max="2814" width="16.140625" style="1" customWidth="1"/>
    <col min="2815" max="2815" width="10.85546875" style="1" customWidth="1"/>
    <col min="2816" max="2817" width="14.140625" style="1" customWidth="1"/>
    <col min="2818" max="2818" width="15.85546875" style="1" customWidth="1"/>
    <col min="2819" max="2820" width="0" style="1" hidden="1" customWidth="1"/>
    <col min="2821" max="3057" width="9" style="1"/>
    <col min="3058" max="3058" width="14.140625" style="1" customWidth="1"/>
    <col min="3059" max="3060" width="15.42578125" style="1" customWidth="1"/>
    <col min="3061" max="3062" width="14" style="1" customWidth="1"/>
    <col min="3063" max="3063" width="15.140625" style="1" customWidth="1"/>
    <col min="3064" max="3065" width="0" style="1" hidden="1" customWidth="1"/>
    <col min="3066" max="3068" width="9" style="1"/>
    <col min="3069" max="3069" width="11" style="1" customWidth="1"/>
    <col min="3070" max="3070" width="16.140625" style="1" customWidth="1"/>
    <col min="3071" max="3071" width="10.85546875" style="1" customWidth="1"/>
    <col min="3072" max="3073" width="14.140625" style="1" customWidth="1"/>
    <col min="3074" max="3074" width="15.85546875" style="1" customWidth="1"/>
    <col min="3075" max="3076" width="0" style="1" hidden="1" customWidth="1"/>
    <col min="3077" max="3313" width="9" style="1"/>
    <col min="3314" max="3314" width="14.140625" style="1" customWidth="1"/>
    <col min="3315" max="3316" width="15.42578125" style="1" customWidth="1"/>
    <col min="3317" max="3318" width="14" style="1" customWidth="1"/>
    <col min="3319" max="3319" width="15.140625" style="1" customWidth="1"/>
    <col min="3320" max="3321" width="0" style="1" hidden="1" customWidth="1"/>
    <col min="3322" max="3324" width="9" style="1"/>
    <col min="3325" max="3325" width="11" style="1" customWidth="1"/>
    <col min="3326" max="3326" width="16.140625" style="1" customWidth="1"/>
    <col min="3327" max="3327" width="10.85546875" style="1" customWidth="1"/>
    <col min="3328" max="3329" width="14.140625" style="1" customWidth="1"/>
    <col min="3330" max="3330" width="15.85546875" style="1" customWidth="1"/>
    <col min="3331" max="3332" width="0" style="1" hidden="1" customWidth="1"/>
    <col min="3333" max="3569" width="9" style="1"/>
    <col min="3570" max="3570" width="14.140625" style="1" customWidth="1"/>
    <col min="3571" max="3572" width="15.42578125" style="1" customWidth="1"/>
    <col min="3573" max="3574" width="14" style="1" customWidth="1"/>
    <col min="3575" max="3575" width="15.140625" style="1" customWidth="1"/>
    <col min="3576" max="3577" width="0" style="1" hidden="1" customWidth="1"/>
    <col min="3578" max="3580" width="9" style="1"/>
    <col min="3581" max="3581" width="11" style="1" customWidth="1"/>
    <col min="3582" max="3582" width="16.140625" style="1" customWidth="1"/>
    <col min="3583" max="3583" width="10.85546875" style="1" customWidth="1"/>
    <col min="3584" max="3585" width="14.140625" style="1" customWidth="1"/>
    <col min="3586" max="3586" width="15.85546875" style="1" customWidth="1"/>
    <col min="3587" max="3588" width="0" style="1" hidden="1" customWidth="1"/>
    <col min="3589" max="3825" width="9" style="1"/>
    <col min="3826" max="3826" width="14.140625" style="1" customWidth="1"/>
    <col min="3827" max="3828" width="15.42578125" style="1" customWidth="1"/>
    <col min="3829" max="3830" width="14" style="1" customWidth="1"/>
    <col min="3831" max="3831" width="15.140625" style="1" customWidth="1"/>
    <col min="3832" max="3833" width="0" style="1" hidden="1" customWidth="1"/>
    <col min="3834" max="3836" width="9" style="1"/>
    <col min="3837" max="3837" width="11" style="1" customWidth="1"/>
    <col min="3838" max="3838" width="16.140625" style="1" customWidth="1"/>
    <col min="3839" max="3839" width="10.85546875" style="1" customWidth="1"/>
    <col min="3840" max="3841" width="14.140625" style="1" customWidth="1"/>
    <col min="3842" max="3842" width="15.85546875" style="1" customWidth="1"/>
    <col min="3843" max="3844" width="0" style="1" hidden="1" customWidth="1"/>
    <col min="3845" max="4081" width="9" style="1"/>
    <col min="4082" max="4082" width="14.140625" style="1" customWidth="1"/>
    <col min="4083" max="4084" width="15.42578125" style="1" customWidth="1"/>
    <col min="4085" max="4086" width="14" style="1" customWidth="1"/>
    <col min="4087" max="4087" width="15.140625" style="1" customWidth="1"/>
    <col min="4088" max="4089" width="0" style="1" hidden="1" customWidth="1"/>
    <col min="4090" max="4092" width="9" style="1"/>
    <col min="4093" max="4093" width="11" style="1" customWidth="1"/>
    <col min="4094" max="4094" width="16.140625" style="1" customWidth="1"/>
    <col min="4095" max="4095" width="10.85546875" style="1" customWidth="1"/>
    <col min="4096" max="4097" width="14.140625" style="1" customWidth="1"/>
    <col min="4098" max="4098" width="15.85546875" style="1" customWidth="1"/>
    <col min="4099" max="4100" width="0" style="1" hidden="1" customWidth="1"/>
    <col min="4101" max="4337" width="9" style="1"/>
    <col min="4338" max="4338" width="14.140625" style="1" customWidth="1"/>
    <col min="4339" max="4340" width="15.42578125" style="1" customWidth="1"/>
    <col min="4341" max="4342" width="14" style="1" customWidth="1"/>
    <col min="4343" max="4343" width="15.140625" style="1" customWidth="1"/>
    <col min="4344" max="4345" width="0" style="1" hidden="1" customWidth="1"/>
    <col min="4346" max="4348" width="9" style="1"/>
    <col min="4349" max="4349" width="11" style="1" customWidth="1"/>
    <col min="4350" max="4350" width="16.140625" style="1" customWidth="1"/>
    <col min="4351" max="4351" width="10.85546875" style="1" customWidth="1"/>
    <col min="4352" max="4353" width="14.140625" style="1" customWidth="1"/>
    <col min="4354" max="4354" width="15.85546875" style="1" customWidth="1"/>
    <col min="4355" max="4356" width="0" style="1" hidden="1" customWidth="1"/>
    <col min="4357" max="4593" width="9" style="1"/>
    <col min="4594" max="4594" width="14.140625" style="1" customWidth="1"/>
    <col min="4595" max="4596" width="15.42578125" style="1" customWidth="1"/>
    <col min="4597" max="4598" width="14" style="1" customWidth="1"/>
    <col min="4599" max="4599" width="15.140625" style="1" customWidth="1"/>
    <col min="4600" max="4601" width="0" style="1" hidden="1" customWidth="1"/>
    <col min="4602" max="4604" width="9" style="1"/>
    <col min="4605" max="4605" width="11" style="1" customWidth="1"/>
    <col min="4606" max="4606" width="16.140625" style="1" customWidth="1"/>
    <col min="4607" max="4607" width="10.85546875" style="1" customWidth="1"/>
    <col min="4608" max="4609" width="14.140625" style="1" customWidth="1"/>
    <col min="4610" max="4610" width="15.85546875" style="1" customWidth="1"/>
    <col min="4611" max="4612" width="0" style="1" hidden="1" customWidth="1"/>
    <col min="4613" max="4849" width="9" style="1"/>
    <col min="4850" max="4850" width="14.140625" style="1" customWidth="1"/>
    <col min="4851" max="4852" width="15.42578125" style="1" customWidth="1"/>
    <col min="4853" max="4854" width="14" style="1" customWidth="1"/>
    <col min="4855" max="4855" width="15.140625" style="1" customWidth="1"/>
    <col min="4856" max="4857" width="0" style="1" hidden="1" customWidth="1"/>
    <col min="4858" max="4860" width="9" style="1"/>
    <col min="4861" max="4861" width="11" style="1" customWidth="1"/>
    <col min="4862" max="4862" width="16.140625" style="1" customWidth="1"/>
    <col min="4863" max="4863" width="10.85546875" style="1" customWidth="1"/>
    <col min="4864" max="4865" width="14.140625" style="1" customWidth="1"/>
    <col min="4866" max="4866" width="15.85546875" style="1" customWidth="1"/>
    <col min="4867" max="4868" width="0" style="1" hidden="1" customWidth="1"/>
    <col min="4869" max="5105" width="9" style="1"/>
    <col min="5106" max="5106" width="14.140625" style="1" customWidth="1"/>
    <col min="5107" max="5108" width="15.42578125" style="1" customWidth="1"/>
    <col min="5109" max="5110" width="14" style="1" customWidth="1"/>
    <col min="5111" max="5111" width="15.140625" style="1" customWidth="1"/>
    <col min="5112" max="5113" width="0" style="1" hidden="1" customWidth="1"/>
    <col min="5114" max="5116" width="9" style="1"/>
    <col min="5117" max="5117" width="11" style="1" customWidth="1"/>
    <col min="5118" max="5118" width="16.140625" style="1" customWidth="1"/>
    <col min="5119" max="5119" width="10.85546875" style="1" customWidth="1"/>
    <col min="5120" max="5121" width="14.140625" style="1" customWidth="1"/>
    <col min="5122" max="5122" width="15.85546875" style="1" customWidth="1"/>
    <col min="5123" max="5124" width="0" style="1" hidden="1" customWidth="1"/>
    <col min="5125" max="5361" width="9" style="1"/>
    <col min="5362" max="5362" width="14.140625" style="1" customWidth="1"/>
    <col min="5363" max="5364" width="15.42578125" style="1" customWidth="1"/>
    <col min="5365" max="5366" width="14" style="1" customWidth="1"/>
    <col min="5367" max="5367" width="15.140625" style="1" customWidth="1"/>
    <col min="5368" max="5369" width="0" style="1" hidden="1" customWidth="1"/>
    <col min="5370" max="5372" width="9" style="1"/>
    <col min="5373" max="5373" width="11" style="1" customWidth="1"/>
    <col min="5374" max="5374" width="16.140625" style="1" customWidth="1"/>
    <col min="5375" max="5375" width="10.85546875" style="1" customWidth="1"/>
    <col min="5376" max="5377" width="14.140625" style="1" customWidth="1"/>
    <col min="5378" max="5378" width="15.85546875" style="1" customWidth="1"/>
    <col min="5379" max="5380" width="0" style="1" hidden="1" customWidth="1"/>
    <col min="5381" max="5617" width="9" style="1"/>
    <col min="5618" max="5618" width="14.140625" style="1" customWidth="1"/>
    <col min="5619" max="5620" width="15.42578125" style="1" customWidth="1"/>
    <col min="5621" max="5622" width="14" style="1" customWidth="1"/>
    <col min="5623" max="5623" width="15.140625" style="1" customWidth="1"/>
    <col min="5624" max="5625" width="0" style="1" hidden="1" customWidth="1"/>
    <col min="5626" max="5628" width="9" style="1"/>
    <col min="5629" max="5629" width="11" style="1" customWidth="1"/>
    <col min="5630" max="5630" width="16.140625" style="1" customWidth="1"/>
    <col min="5631" max="5631" width="10.85546875" style="1" customWidth="1"/>
    <col min="5632" max="5633" width="14.140625" style="1" customWidth="1"/>
    <col min="5634" max="5634" width="15.85546875" style="1" customWidth="1"/>
    <col min="5635" max="5636" width="0" style="1" hidden="1" customWidth="1"/>
    <col min="5637" max="5873" width="9" style="1"/>
    <col min="5874" max="5874" width="14.140625" style="1" customWidth="1"/>
    <col min="5875" max="5876" width="15.42578125" style="1" customWidth="1"/>
    <col min="5877" max="5878" width="14" style="1" customWidth="1"/>
    <col min="5879" max="5879" width="15.140625" style="1" customWidth="1"/>
    <col min="5880" max="5881" width="0" style="1" hidden="1" customWidth="1"/>
    <col min="5882" max="5884" width="9" style="1"/>
    <col min="5885" max="5885" width="11" style="1" customWidth="1"/>
    <col min="5886" max="5886" width="16.140625" style="1" customWidth="1"/>
    <col min="5887" max="5887" width="10.85546875" style="1" customWidth="1"/>
    <col min="5888" max="5889" width="14.140625" style="1" customWidth="1"/>
    <col min="5890" max="5890" width="15.85546875" style="1" customWidth="1"/>
    <col min="5891" max="5892" width="0" style="1" hidden="1" customWidth="1"/>
    <col min="5893" max="6129" width="9" style="1"/>
    <col min="6130" max="6130" width="14.140625" style="1" customWidth="1"/>
    <col min="6131" max="6132" width="15.42578125" style="1" customWidth="1"/>
    <col min="6133" max="6134" width="14" style="1" customWidth="1"/>
    <col min="6135" max="6135" width="15.140625" style="1" customWidth="1"/>
    <col min="6136" max="6137" width="0" style="1" hidden="1" customWidth="1"/>
    <col min="6138" max="6140" width="9" style="1"/>
    <col min="6141" max="6141" width="11" style="1" customWidth="1"/>
    <col min="6142" max="6142" width="16.140625" style="1" customWidth="1"/>
    <col min="6143" max="6143" width="10.85546875" style="1" customWidth="1"/>
    <col min="6144" max="6145" width="14.140625" style="1" customWidth="1"/>
    <col min="6146" max="6146" width="15.85546875" style="1" customWidth="1"/>
    <col min="6147" max="6148" width="0" style="1" hidden="1" customWidth="1"/>
    <col min="6149" max="6385" width="9" style="1"/>
    <col min="6386" max="6386" width="14.140625" style="1" customWidth="1"/>
    <col min="6387" max="6388" width="15.42578125" style="1" customWidth="1"/>
    <col min="6389" max="6390" width="14" style="1" customWidth="1"/>
    <col min="6391" max="6391" width="15.140625" style="1" customWidth="1"/>
    <col min="6392" max="6393" width="0" style="1" hidden="1" customWidth="1"/>
    <col min="6394" max="6396" width="9" style="1"/>
    <col min="6397" max="6397" width="11" style="1" customWidth="1"/>
    <col min="6398" max="6398" width="16.140625" style="1" customWidth="1"/>
    <col min="6399" max="6399" width="10.85546875" style="1" customWidth="1"/>
    <col min="6400" max="6401" width="14.140625" style="1" customWidth="1"/>
    <col min="6402" max="6402" width="15.85546875" style="1" customWidth="1"/>
    <col min="6403" max="6404" width="0" style="1" hidden="1" customWidth="1"/>
    <col min="6405" max="6641" width="9" style="1"/>
    <col min="6642" max="6642" width="14.140625" style="1" customWidth="1"/>
    <col min="6643" max="6644" width="15.42578125" style="1" customWidth="1"/>
    <col min="6645" max="6646" width="14" style="1" customWidth="1"/>
    <col min="6647" max="6647" width="15.140625" style="1" customWidth="1"/>
    <col min="6648" max="6649" width="0" style="1" hidden="1" customWidth="1"/>
    <col min="6650" max="6652" width="9" style="1"/>
    <col min="6653" max="6653" width="11" style="1" customWidth="1"/>
    <col min="6654" max="6654" width="16.140625" style="1" customWidth="1"/>
    <col min="6655" max="6655" width="10.85546875" style="1" customWidth="1"/>
    <col min="6656" max="6657" width="14.140625" style="1" customWidth="1"/>
    <col min="6658" max="6658" width="15.85546875" style="1" customWidth="1"/>
    <col min="6659" max="6660" width="0" style="1" hidden="1" customWidth="1"/>
    <col min="6661" max="6897" width="9" style="1"/>
    <col min="6898" max="6898" width="14.140625" style="1" customWidth="1"/>
    <col min="6899" max="6900" width="15.42578125" style="1" customWidth="1"/>
    <col min="6901" max="6902" width="14" style="1" customWidth="1"/>
    <col min="6903" max="6903" width="15.140625" style="1" customWidth="1"/>
    <col min="6904" max="6905" width="0" style="1" hidden="1" customWidth="1"/>
    <col min="6906" max="6908" width="9" style="1"/>
    <col min="6909" max="6909" width="11" style="1" customWidth="1"/>
    <col min="6910" max="6910" width="16.140625" style="1" customWidth="1"/>
    <col min="6911" max="6911" width="10.85546875" style="1" customWidth="1"/>
    <col min="6912" max="6913" width="14.140625" style="1" customWidth="1"/>
    <col min="6914" max="6914" width="15.85546875" style="1" customWidth="1"/>
    <col min="6915" max="6916" width="0" style="1" hidden="1" customWidth="1"/>
    <col min="6917" max="7153" width="9" style="1"/>
    <col min="7154" max="7154" width="14.140625" style="1" customWidth="1"/>
    <col min="7155" max="7156" width="15.42578125" style="1" customWidth="1"/>
    <col min="7157" max="7158" width="14" style="1" customWidth="1"/>
    <col min="7159" max="7159" width="15.140625" style="1" customWidth="1"/>
    <col min="7160" max="7161" width="0" style="1" hidden="1" customWidth="1"/>
    <col min="7162" max="7164" width="9" style="1"/>
    <col min="7165" max="7165" width="11" style="1" customWidth="1"/>
    <col min="7166" max="7166" width="16.140625" style="1" customWidth="1"/>
    <col min="7167" max="7167" width="10.85546875" style="1" customWidth="1"/>
    <col min="7168" max="7169" width="14.140625" style="1" customWidth="1"/>
    <col min="7170" max="7170" width="15.85546875" style="1" customWidth="1"/>
    <col min="7171" max="7172" width="0" style="1" hidden="1" customWidth="1"/>
    <col min="7173" max="7409" width="9" style="1"/>
    <col min="7410" max="7410" width="14.140625" style="1" customWidth="1"/>
    <col min="7411" max="7412" width="15.42578125" style="1" customWidth="1"/>
    <col min="7413" max="7414" width="14" style="1" customWidth="1"/>
    <col min="7415" max="7415" width="15.140625" style="1" customWidth="1"/>
    <col min="7416" max="7417" width="0" style="1" hidden="1" customWidth="1"/>
    <col min="7418" max="7420" width="9" style="1"/>
    <col min="7421" max="7421" width="11" style="1" customWidth="1"/>
    <col min="7422" max="7422" width="16.140625" style="1" customWidth="1"/>
    <col min="7423" max="7423" width="10.85546875" style="1" customWidth="1"/>
    <col min="7424" max="7425" width="14.140625" style="1" customWidth="1"/>
    <col min="7426" max="7426" width="15.85546875" style="1" customWidth="1"/>
    <col min="7427" max="7428" width="0" style="1" hidden="1" customWidth="1"/>
    <col min="7429" max="7665" width="9" style="1"/>
    <col min="7666" max="7666" width="14.140625" style="1" customWidth="1"/>
    <col min="7667" max="7668" width="15.42578125" style="1" customWidth="1"/>
    <col min="7669" max="7670" width="14" style="1" customWidth="1"/>
    <col min="7671" max="7671" width="15.140625" style="1" customWidth="1"/>
    <col min="7672" max="7673" width="0" style="1" hidden="1" customWidth="1"/>
    <col min="7674" max="7676" width="9" style="1"/>
    <col min="7677" max="7677" width="11" style="1" customWidth="1"/>
    <col min="7678" max="7678" width="16.140625" style="1" customWidth="1"/>
    <col min="7679" max="7679" width="10.85546875" style="1" customWidth="1"/>
    <col min="7680" max="7681" width="14.140625" style="1" customWidth="1"/>
    <col min="7682" max="7682" width="15.85546875" style="1" customWidth="1"/>
    <col min="7683" max="7684" width="0" style="1" hidden="1" customWidth="1"/>
    <col min="7685" max="7921" width="9" style="1"/>
    <col min="7922" max="7922" width="14.140625" style="1" customWidth="1"/>
    <col min="7923" max="7924" width="15.42578125" style="1" customWidth="1"/>
    <col min="7925" max="7926" width="14" style="1" customWidth="1"/>
    <col min="7927" max="7927" width="15.140625" style="1" customWidth="1"/>
    <col min="7928" max="7929" width="0" style="1" hidden="1" customWidth="1"/>
    <col min="7930" max="7932" width="9" style="1"/>
    <col min="7933" max="7933" width="11" style="1" customWidth="1"/>
    <col min="7934" max="7934" width="16.140625" style="1" customWidth="1"/>
    <col min="7935" max="7935" width="10.85546875" style="1" customWidth="1"/>
    <col min="7936" max="7937" width="14.140625" style="1" customWidth="1"/>
    <col min="7938" max="7938" width="15.85546875" style="1" customWidth="1"/>
    <col min="7939" max="7940" width="0" style="1" hidden="1" customWidth="1"/>
    <col min="7941" max="8177" width="9" style="1"/>
    <col min="8178" max="8178" width="14.140625" style="1" customWidth="1"/>
    <col min="8179" max="8180" width="15.42578125" style="1" customWidth="1"/>
    <col min="8181" max="8182" width="14" style="1" customWidth="1"/>
    <col min="8183" max="8183" width="15.140625" style="1" customWidth="1"/>
    <col min="8184" max="8185" width="0" style="1" hidden="1" customWidth="1"/>
    <col min="8186" max="8188" width="9" style="1"/>
    <col min="8189" max="8189" width="11" style="1" customWidth="1"/>
    <col min="8190" max="8190" width="16.140625" style="1" customWidth="1"/>
    <col min="8191" max="8191" width="10.85546875" style="1" customWidth="1"/>
    <col min="8192" max="8193" width="14.140625" style="1" customWidth="1"/>
    <col min="8194" max="8194" width="15.85546875" style="1" customWidth="1"/>
    <col min="8195" max="8196" width="0" style="1" hidden="1" customWidth="1"/>
    <col min="8197" max="8433" width="9" style="1"/>
    <col min="8434" max="8434" width="14.140625" style="1" customWidth="1"/>
    <col min="8435" max="8436" width="15.42578125" style="1" customWidth="1"/>
    <col min="8437" max="8438" width="14" style="1" customWidth="1"/>
    <col min="8439" max="8439" width="15.140625" style="1" customWidth="1"/>
    <col min="8440" max="8441" width="0" style="1" hidden="1" customWidth="1"/>
    <col min="8442" max="8444" width="9" style="1"/>
    <col min="8445" max="8445" width="11" style="1" customWidth="1"/>
    <col min="8446" max="8446" width="16.140625" style="1" customWidth="1"/>
    <col min="8447" max="8447" width="10.85546875" style="1" customWidth="1"/>
    <col min="8448" max="8449" width="14.140625" style="1" customWidth="1"/>
    <col min="8450" max="8450" width="15.85546875" style="1" customWidth="1"/>
    <col min="8451" max="8452" width="0" style="1" hidden="1" customWidth="1"/>
    <col min="8453" max="8689" width="9" style="1"/>
    <col min="8690" max="8690" width="14.140625" style="1" customWidth="1"/>
    <col min="8691" max="8692" width="15.42578125" style="1" customWidth="1"/>
    <col min="8693" max="8694" width="14" style="1" customWidth="1"/>
    <col min="8695" max="8695" width="15.140625" style="1" customWidth="1"/>
    <col min="8696" max="8697" width="0" style="1" hidden="1" customWidth="1"/>
    <col min="8698" max="8700" width="9" style="1"/>
    <col min="8701" max="8701" width="11" style="1" customWidth="1"/>
    <col min="8702" max="8702" width="16.140625" style="1" customWidth="1"/>
    <col min="8703" max="8703" width="10.85546875" style="1" customWidth="1"/>
    <col min="8704" max="8705" width="14.140625" style="1" customWidth="1"/>
    <col min="8706" max="8706" width="15.85546875" style="1" customWidth="1"/>
    <col min="8707" max="8708" width="0" style="1" hidden="1" customWidth="1"/>
    <col min="8709" max="8945" width="9" style="1"/>
    <col min="8946" max="8946" width="14.140625" style="1" customWidth="1"/>
    <col min="8947" max="8948" width="15.42578125" style="1" customWidth="1"/>
    <col min="8949" max="8950" width="14" style="1" customWidth="1"/>
    <col min="8951" max="8951" width="15.140625" style="1" customWidth="1"/>
    <col min="8952" max="8953" width="0" style="1" hidden="1" customWidth="1"/>
    <col min="8954" max="8956" width="9" style="1"/>
    <col min="8957" max="8957" width="11" style="1" customWidth="1"/>
    <col min="8958" max="8958" width="16.140625" style="1" customWidth="1"/>
    <col min="8959" max="8959" width="10.85546875" style="1" customWidth="1"/>
    <col min="8960" max="8961" width="14.140625" style="1" customWidth="1"/>
    <col min="8962" max="8962" width="15.85546875" style="1" customWidth="1"/>
    <col min="8963" max="8964" width="0" style="1" hidden="1" customWidth="1"/>
    <col min="8965" max="9201" width="9" style="1"/>
    <col min="9202" max="9202" width="14.140625" style="1" customWidth="1"/>
    <col min="9203" max="9204" width="15.42578125" style="1" customWidth="1"/>
    <col min="9205" max="9206" width="14" style="1" customWidth="1"/>
    <col min="9207" max="9207" width="15.140625" style="1" customWidth="1"/>
    <col min="9208" max="9209" width="0" style="1" hidden="1" customWidth="1"/>
    <col min="9210" max="9212" width="9" style="1"/>
    <col min="9213" max="9213" width="11" style="1" customWidth="1"/>
    <col min="9214" max="9214" width="16.140625" style="1" customWidth="1"/>
    <col min="9215" max="9215" width="10.85546875" style="1" customWidth="1"/>
    <col min="9216" max="9217" width="14.140625" style="1" customWidth="1"/>
    <col min="9218" max="9218" width="15.85546875" style="1" customWidth="1"/>
    <col min="9219" max="9220" width="0" style="1" hidden="1" customWidth="1"/>
    <col min="9221" max="9457" width="9" style="1"/>
    <col min="9458" max="9458" width="14.140625" style="1" customWidth="1"/>
    <col min="9459" max="9460" width="15.42578125" style="1" customWidth="1"/>
    <col min="9461" max="9462" width="14" style="1" customWidth="1"/>
    <col min="9463" max="9463" width="15.140625" style="1" customWidth="1"/>
    <col min="9464" max="9465" width="0" style="1" hidden="1" customWidth="1"/>
    <col min="9466" max="9468" width="9" style="1"/>
    <col min="9469" max="9469" width="11" style="1" customWidth="1"/>
    <col min="9470" max="9470" width="16.140625" style="1" customWidth="1"/>
    <col min="9471" max="9471" width="10.85546875" style="1" customWidth="1"/>
    <col min="9472" max="9473" width="14.140625" style="1" customWidth="1"/>
    <col min="9474" max="9474" width="15.85546875" style="1" customWidth="1"/>
    <col min="9475" max="9476" width="0" style="1" hidden="1" customWidth="1"/>
    <col min="9477" max="9713" width="9" style="1"/>
    <col min="9714" max="9714" width="14.140625" style="1" customWidth="1"/>
    <col min="9715" max="9716" width="15.42578125" style="1" customWidth="1"/>
    <col min="9717" max="9718" width="14" style="1" customWidth="1"/>
    <col min="9719" max="9719" width="15.140625" style="1" customWidth="1"/>
    <col min="9720" max="9721" width="0" style="1" hidden="1" customWidth="1"/>
    <col min="9722" max="9724" width="9" style="1"/>
    <col min="9725" max="9725" width="11" style="1" customWidth="1"/>
    <col min="9726" max="9726" width="16.140625" style="1" customWidth="1"/>
    <col min="9727" max="9727" width="10.85546875" style="1" customWidth="1"/>
    <col min="9728" max="9729" width="14.140625" style="1" customWidth="1"/>
    <col min="9730" max="9730" width="15.85546875" style="1" customWidth="1"/>
    <col min="9731" max="9732" width="0" style="1" hidden="1" customWidth="1"/>
    <col min="9733" max="9969" width="9" style="1"/>
    <col min="9970" max="9970" width="14.140625" style="1" customWidth="1"/>
    <col min="9971" max="9972" width="15.42578125" style="1" customWidth="1"/>
    <col min="9973" max="9974" width="14" style="1" customWidth="1"/>
    <col min="9975" max="9975" width="15.140625" style="1" customWidth="1"/>
    <col min="9976" max="9977" width="0" style="1" hidden="1" customWidth="1"/>
    <col min="9978" max="9980" width="9" style="1"/>
    <col min="9981" max="9981" width="11" style="1" customWidth="1"/>
    <col min="9982" max="9982" width="16.140625" style="1" customWidth="1"/>
    <col min="9983" max="9983" width="10.85546875" style="1" customWidth="1"/>
    <col min="9984" max="9985" width="14.140625" style="1" customWidth="1"/>
    <col min="9986" max="9986" width="15.85546875" style="1" customWidth="1"/>
    <col min="9987" max="9988" width="0" style="1" hidden="1" customWidth="1"/>
    <col min="9989" max="10225" width="9" style="1"/>
    <col min="10226" max="10226" width="14.140625" style="1" customWidth="1"/>
    <col min="10227" max="10228" width="15.42578125" style="1" customWidth="1"/>
    <col min="10229" max="10230" width="14" style="1" customWidth="1"/>
    <col min="10231" max="10231" width="15.140625" style="1" customWidth="1"/>
    <col min="10232" max="10233" width="0" style="1" hidden="1" customWidth="1"/>
    <col min="10234" max="10236" width="9" style="1"/>
    <col min="10237" max="10237" width="11" style="1" customWidth="1"/>
    <col min="10238" max="10238" width="16.140625" style="1" customWidth="1"/>
    <col min="10239" max="10239" width="10.85546875" style="1" customWidth="1"/>
    <col min="10240" max="10241" width="14.140625" style="1" customWidth="1"/>
    <col min="10242" max="10242" width="15.85546875" style="1" customWidth="1"/>
    <col min="10243" max="10244" width="0" style="1" hidden="1" customWidth="1"/>
    <col min="10245" max="10481" width="9" style="1"/>
    <col min="10482" max="10482" width="14.140625" style="1" customWidth="1"/>
    <col min="10483" max="10484" width="15.42578125" style="1" customWidth="1"/>
    <col min="10485" max="10486" width="14" style="1" customWidth="1"/>
    <col min="10487" max="10487" width="15.140625" style="1" customWidth="1"/>
    <col min="10488" max="10489" width="0" style="1" hidden="1" customWidth="1"/>
    <col min="10490" max="10492" width="9" style="1"/>
    <col min="10493" max="10493" width="11" style="1" customWidth="1"/>
    <col min="10494" max="10494" width="16.140625" style="1" customWidth="1"/>
    <col min="10495" max="10495" width="10.85546875" style="1" customWidth="1"/>
    <col min="10496" max="10497" width="14.140625" style="1" customWidth="1"/>
    <col min="10498" max="10498" width="15.85546875" style="1" customWidth="1"/>
    <col min="10499" max="10500" width="0" style="1" hidden="1" customWidth="1"/>
    <col min="10501" max="10737" width="9" style="1"/>
    <col min="10738" max="10738" width="14.140625" style="1" customWidth="1"/>
    <col min="10739" max="10740" width="15.42578125" style="1" customWidth="1"/>
    <col min="10741" max="10742" width="14" style="1" customWidth="1"/>
    <col min="10743" max="10743" width="15.140625" style="1" customWidth="1"/>
    <col min="10744" max="10745" width="0" style="1" hidden="1" customWidth="1"/>
    <col min="10746" max="10748" width="9" style="1"/>
    <col min="10749" max="10749" width="11" style="1" customWidth="1"/>
    <col min="10750" max="10750" width="16.140625" style="1" customWidth="1"/>
    <col min="10751" max="10751" width="10.85546875" style="1" customWidth="1"/>
    <col min="10752" max="10753" width="14.140625" style="1" customWidth="1"/>
    <col min="10754" max="10754" width="15.85546875" style="1" customWidth="1"/>
    <col min="10755" max="10756" width="0" style="1" hidden="1" customWidth="1"/>
    <col min="10757" max="10993" width="9" style="1"/>
    <col min="10994" max="10994" width="14.140625" style="1" customWidth="1"/>
    <col min="10995" max="10996" width="15.42578125" style="1" customWidth="1"/>
    <col min="10997" max="10998" width="14" style="1" customWidth="1"/>
    <col min="10999" max="10999" width="15.140625" style="1" customWidth="1"/>
    <col min="11000" max="11001" width="0" style="1" hidden="1" customWidth="1"/>
    <col min="11002" max="11004" width="9" style="1"/>
    <col min="11005" max="11005" width="11" style="1" customWidth="1"/>
    <col min="11006" max="11006" width="16.140625" style="1" customWidth="1"/>
    <col min="11007" max="11007" width="10.85546875" style="1" customWidth="1"/>
    <col min="11008" max="11009" width="14.140625" style="1" customWidth="1"/>
    <col min="11010" max="11010" width="15.85546875" style="1" customWidth="1"/>
    <col min="11011" max="11012" width="0" style="1" hidden="1" customWidth="1"/>
    <col min="11013" max="11249" width="9" style="1"/>
    <col min="11250" max="11250" width="14.140625" style="1" customWidth="1"/>
    <col min="11251" max="11252" width="15.42578125" style="1" customWidth="1"/>
    <col min="11253" max="11254" width="14" style="1" customWidth="1"/>
    <col min="11255" max="11255" width="15.140625" style="1" customWidth="1"/>
    <col min="11256" max="11257" width="0" style="1" hidden="1" customWidth="1"/>
    <col min="11258" max="11260" width="9" style="1"/>
    <col min="11261" max="11261" width="11" style="1" customWidth="1"/>
    <col min="11262" max="11262" width="16.140625" style="1" customWidth="1"/>
    <col min="11263" max="11263" width="10.85546875" style="1" customWidth="1"/>
    <col min="11264" max="11265" width="14.140625" style="1" customWidth="1"/>
    <col min="11266" max="11266" width="15.85546875" style="1" customWidth="1"/>
    <col min="11267" max="11268" width="0" style="1" hidden="1" customWidth="1"/>
    <col min="11269" max="11505" width="9" style="1"/>
    <col min="11506" max="11506" width="14.140625" style="1" customWidth="1"/>
    <col min="11507" max="11508" width="15.42578125" style="1" customWidth="1"/>
    <col min="11509" max="11510" width="14" style="1" customWidth="1"/>
    <col min="11511" max="11511" width="15.140625" style="1" customWidth="1"/>
    <col min="11512" max="11513" width="0" style="1" hidden="1" customWidth="1"/>
    <col min="11514" max="11516" width="9" style="1"/>
    <col min="11517" max="11517" width="11" style="1" customWidth="1"/>
    <col min="11518" max="11518" width="16.140625" style="1" customWidth="1"/>
    <col min="11519" max="11519" width="10.85546875" style="1" customWidth="1"/>
    <col min="11520" max="11521" width="14.140625" style="1" customWidth="1"/>
    <col min="11522" max="11522" width="15.85546875" style="1" customWidth="1"/>
    <col min="11523" max="11524" width="0" style="1" hidden="1" customWidth="1"/>
    <col min="11525" max="11761" width="9" style="1"/>
    <col min="11762" max="11762" width="14.140625" style="1" customWidth="1"/>
    <col min="11763" max="11764" width="15.42578125" style="1" customWidth="1"/>
    <col min="11765" max="11766" width="14" style="1" customWidth="1"/>
    <col min="11767" max="11767" width="15.140625" style="1" customWidth="1"/>
    <col min="11768" max="11769" width="0" style="1" hidden="1" customWidth="1"/>
    <col min="11770" max="11772" width="9" style="1"/>
    <col min="11773" max="11773" width="11" style="1" customWidth="1"/>
    <col min="11774" max="11774" width="16.140625" style="1" customWidth="1"/>
    <col min="11775" max="11775" width="10.85546875" style="1" customWidth="1"/>
    <col min="11776" max="11777" width="14.140625" style="1" customWidth="1"/>
    <col min="11778" max="11778" width="15.85546875" style="1" customWidth="1"/>
    <col min="11779" max="11780" width="0" style="1" hidden="1" customWidth="1"/>
    <col min="11781" max="12017" width="9" style="1"/>
    <col min="12018" max="12018" width="14.140625" style="1" customWidth="1"/>
    <col min="12019" max="12020" width="15.42578125" style="1" customWidth="1"/>
    <col min="12021" max="12022" width="14" style="1" customWidth="1"/>
    <col min="12023" max="12023" width="15.140625" style="1" customWidth="1"/>
    <col min="12024" max="12025" width="0" style="1" hidden="1" customWidth="1"/>
    <col min="12026" max="12028" width="9" style="1"/>
    <col min="12029" max="12029" width="11" style="1" customWidth="1"/>
    <col min="12030" max="12030" width="16.140625" style="1" customWidth="1"/>
    <col min="12031" max="12031" width="10.85546875" style="1" customWidth="1"/>
    <col min="12032" max="12033" width="14.140625" style="1" customWidth="1"/>
    <col min="12034" max="12034" width="15.85546875" style="1" customWidth="1"/>
    <col min="12035" max="12036" width="0" style="1" hidden="1" customWidth="1"/>
    <col min="12037" max="12273" width="9" style="1"/>
    <col min="12274" max="12274" width="14.140625" style="1" customWidth="1"/>
    <col min="12275" max="12276" width="15.42578125" style="1" customWidth="1"/>
    <col min="12277" max="12278" width="14" style="1" customWidth="1"/>
    <col min="12279" max="12279" width="15.140625" style="1" customWidth="1"/>
    <col min="12280" max="12281" width="0" style="1" hidden="1" customWidth="1"/>
    <col min="12282" max="12284" width="9" style="1"/>
    <col min="12285" max="12285" width="11" style="1" customWidth="1"/>
    <col min="12286" max="12286" width="16.140625" style="1" customWidth="1"/>
    <col min="12287" max="12287" width="10.85546875" style="1" customWidth="1"/>
    <col min="12288" max="12289" width="14.140625" style="1" customWidth="1"/>
    <col min="12290" max="12290" width="15.85546875" style="1" customWidth="1"/>
    <col min="12291" max="12292" width="0" style="1" hidden="1" customWidth="1"/>
    <col min="12293" max="12529" width="9" style="1"/>
    <col min="12530" max="12530" width="14.140625" style="1" customWidth="1"/>
    <col min="12531" max="12532" width="15.42578125" style="1" customWidth="1"/>
    <col min="12533" max="12534" width="14" style="1" customWidth="1"/>
    <col min="12535" max="12535" width="15.140625" style="1" customWidth="1"/>
    <col min="12536" max="12537" width="0" style="1" hidden="1" customWidth="1"/>
    <col min="12538" max="12540" width="9" style="1"/>
    <col min="12541" max="12541" width="11" style="1" customWidth="1"/>
    <col min="12542" max="12542" width="16.140625" style="1" customWidth="1"/>
    <col min="12543" max="12543" width="10.85546875" style="1" customWidth="1"/>
    <col min="12544" max="12545" width="14.140625" style="1" customWidth="1"/>
    <col min="12546" max="12546" width="15.85546875" style="1" customWidth="1"/>
    <col min="12547" max="12548" width="0" style="1" hidden="1" customWidth="1"/>
    <col min="12549" max="12785" width="9" style="1"/>
    <col min="12786" max="12786" width="14.140625" style="1" customWidth="1"/>
    <col min="12787" max="12788" width="15.42578125" style="1" customWidth="1"/>
    <col min="12789" max="12790" width="14" style="1" customWidth="1"/>
    <col min="12791" max="12791" width="15.140625" style="1" customWidth="1"/>
    <col min="12792" max="12793" width="0" style="1" hidden="1" customWidth="1"/>
    <col min="12794" max="12796" width="9" style="1"/>
    <col min="12797" max="12797" width="11" style="1" customWidth="1"/>
    <col min="12798" max="12798" width="16.140625" style="1" customWidth="1"/>
    <col min="12799" max="12799" width="10.85546875" style="1" customWidth="1"/>
    <col min="12800" max="12801" width="14.140625" style="1" customWidth="1"/>
    <col min="12802" max="12802" width="15.85546875" style="1" customWidth="1"/>
    <col min="12803" max="12804" width="0" style="1" hidden="1" customWidth="1"/>
    <col min="12805" max="13041" width="9" style="1"/>
    <col min="13042" max="13042" width="14.140625" style="1" customWidth="1"/>
    <col min="13043" max="13044" width="15.42578125" style="1" customWidth="1"/>
    <col min="13045" max="13046" width="14" style="1" customWidth="1"/>
    <col min="13047" max="13047" width="15.140625" style="1" customWidth="1"/>
    <col min="13048" max="13049" width="0" style="1" hidden="1" customWidth="1"/>
    <col min="13050" max="13052" width="9" style="1"/>
    <col min="13053" max="13053" width="11" style="1" customWidth="1"/>
    <col min="13054" max="13054" width="16.140625" style="1" customWidth="1"/>
    <col min="13055" max="13055" width="10.85546875" style="1" customWidth="1"/>
    <col min="13056" max="13057" width="14.140625" style="1" customWidth="1"/>
    <col min="13058" max="13058" width="15.85546875" style="1" customWidth="1"/>
    <col min="13059" max="13060" width="0" style="1" hidden="1" customWidth="1"/>
    <col min="13061" max="13297" width="9" style="1"/>
    <col min="13298" max="13298" width="14.140625" style="1" customWidth="1"/>
    <col min="13299" max="13300" width="15.42578125" style="1" customWidth="1"/>
    <col min="13301" max="13302" width="14" style="1" customWidth="1"/>
    <col min="13303" max="13303" width="15.140625" style="1" customWidth="1"/>
    <col min="13304" max="13305" width="0" style="1" hidden="1" customWidth="1"/>
    <col min="13306" max="13308" width="9" style="1"/>
    <col min="13309" max="13309" width="11" style="1" customWidth="1"/>
    <col min="13310" max="13310" width="16.140625" style="1" customWidth="1"/>
    <col min="13311" max="13311" width="10.85546875" style="1" customWidth="1"/>
    <col min="13312" max="13313" width="14.140625" style="1" customWidth="1"/>
    <col min="13314" max="13314" width="15.85546875" style="1" customWidth="1"/>
    <col min="13315" max="13316" width="0" style="1" hidden="1" customWidth="1"/>
    <col min="13317" max="13553" width="9" style="1"/>
    <col min="13554" max="13554" width="14.140625" style="1" customWidth="1"/>
    <col min="13555" max="13556" width="15.42578125" style="1" customWidth="1"/>
    <col min="13557" max="13558" width="14" style="1" customWidth="1"/>
    <col min="13559" max="13559" width="15.140625" style="1" customWidth="1"/>
    <col min="13560" max="13561" width="0" style="1" hidden="1" customWidth="1"/>
    <col min="13562" max="13564" width="9" style="1"/>
    <col min="13565" max="13565" width="11" style="1" customWidth="1"/>
    <col min="13566" max="13566" width="16.140625" style="1" customWidth="1"/>
    <col min="13567" max="13567" width="10.85546875" style="1" customWidth="1"/>
    <col min="13568" max="13569" width="14.140625" style="1" customWidth="1"/>
    <col min="13570" max="13570" width="15.85546875" style="1" customWidth="1"/>
    <col min="13571" max="13572" width="0" style="1" hidden="1" customWidth="1"/>
    <col min="13573" max="13809" width="9" style="1"/>
    <col min="13810" max="13810" width="14.140625" style="1" customWidth="1"/>
    <col min="13811" max="13812" width="15.42578125" style="1" customWidth="1"/>
    <col min="13813" max="13814" width="14" style="1" customWidth="1"/>
    <col min="13815" max="13815" width="15.140625" style="1" customWidth="1"/>
    <col min="13816" max="13817" width="0" style="1" hidden="1" customWidth="1"/>
    <col min="13818" max="13820" width="9" style="1"/>
    <col min="13821" max="13821" width="11" style="1" customWidth="1"/>
    <col min="13822" max="13822" width="16.140625" style="1" customWidth="1"/>
    <col min="13823" max="13823" width="10.85546875" style="1" customWidth="1"/>
    <col min="13824" max="13825" width="14.140625" style="1" customWidth="1"/>
    <col min="13826" max="13826" width="15.85546875" style="1" customWidth="1"/>
    <col min="13827" max="13828" width="0" style="1" hidden="1" customWidth="1"/>
    <col min="13829" max="14065" width="9" style="1"/>
    <col min="14066" max="14066" width="14.140625" style="1" customWidth="1"/>
    <col min="14067" max="14068" width="15.42578125" style="1" customWidth="1"/>
    <col min="14069" max="14070" width="14" style="1" customWidth="1"/>
    <col min="14071" max="14071" width="15.140625" style="1" customWidth="1"/>
    <col min="14072" max="14073" width="0" style="1" hidden="1" customWidth="1"/>
    <col min="14074" max="14076" width="9" style="1"/>
    <col min="14077" max="14077" width="11" style="1" customWidth="1"/>
    <col min="14078" max="14078" width="16.140625" style="1" customWidth="1"/>
    <col min="14079" max="14079" width="10.85546875" style="1" customWidth="1"/>
    <col min="14080" max="14081" width="14.140625" style="1" customWidth="1"/>
    <col min="14082" max="14082" width="15.85546875" style="1" customWidth="1"/>
    <col min="14083" max="14084" width="0" style="1" hidden="1" customWidth="1"/>
    <col min="14085" max="14321" width="9" style="1"/>
    <col min="14322" max="14322" width="14.140625" style="1" customWidth="1"/>
    <col min="14323" max="14324" width="15.42578125" style="1" customWidth="1"/>
    <col min="14325" max="14326" width="14" style="1" customWidth="1"/>
    <col min="14327" max="14327" width="15.140625" style="1" customWidth="1"/>
    <col min="14328" max="14329" width="0" style="1" hidden="1" customWidth="1"/>
    <col min="14330" max="14332" width="9" style="1"/>
    <col min="14333" max="14333" width="11" style="1" customWidth="1"/>
    <col min="14334" max="14334" width="16.140625" style="1" customWidth="1"/>
    <col min="14335" max="14335" width="10.85546875" style="1" customWidth="1"/>
    <col min="14336" max="14337" width="14.140625" style="1" customWidth="1"/>
    <col min="14338" max="14338" width="15.85546875" style="1" customWidth="1"/>
    <col min="14339" max="14340" width="0" style="1" hidden="1" customWidth="1"/>
    <col min="14341" max="14577" width="9" style="1"/>
    <col min="14578" max="14578" width="14.140625" style="1" customWidth="1"/>
    <col min="14579" max="14580" width="15.42578125" style="1" customWidth="1"/>
    <col min="14581" max="14582" width="14" style="1" customWidth="1"/>
    <col min="14583" max="14583" width="15.140625" style="1" customWidth="1"/>
    <col min="14584" max="14585" width="0" style="1" hidden="1" customWidth="1"/>
    <col min="14586" max="14588" width="9" style="1"/>
    <col min="14589" max="14589" width="11" style="1" customWidth="1"/>
    <col min="14590" max="14590" width="16.140625" style="1" customWidth="1"/>
    <col min="14591" max="14591" width="10.85546875" style="1" customWidth="1"/>
    <col min="14592" max="14593" width="14.140625" style="1" customWidth="1"/>
    <col min="14594" max="14594" width="15.85546875" style="1" customWidth="1"/>
    <col min="14595" max="14596" width="0" style="1" hidden="1" customWidth="1"/>
    <col min="14597" max="14833" width="9" style="1"/>
    <col min="14834" max="14834" width="14.140625" style="1" customWidth="1"/>
    <col min="14835" max="14836" width="15.42578125" style="1" customWidth="1"/>
    <col min="14837" max="14838" width="14" style="1" customWidth="1"/>
    <col min="14839" max="14839" width="15.140625" style="1" customWidth="1"/>
    <col min="14840" max="14841" width="0" style="1" hidden="1" customWidth="1"/>
    <col min="14842" max="14844" width="9" style="1"/>
    <col min="14845" max="14845" width="11" style="1" customWidth="1"/>
    <col min="14846" max="14846" width="16.140625" style="1" customWidth="1"/>
    <col min="14847" max="14847" width="10.85546875" style="1" customWidth="1"/>
    <col min="14848" max="14849" width="14.140625" style="1" customWidth="1"/>
    <col min="14850" max="14850" width="15.85546875" style="1" customWidth="1"/>
    <col min="14851" max="14852" width="0" style="1" hidden="1" customWidth="1"/>
    <col min="14853" max="15089" width="9" style="1"/>
    <col min="15090" max="15090" width="14.140625" style="1" customWidth="1"/>
    <col min="15091" max="15092" width="15.42578125" style="1" customWidth="1"/>
    <col min="15093" max="15094" width="14" style="1" customWidth="1"/>
    <col min="15095" max="15095" width="15.140625" style="1" customWidth="1"/>
    <col min="15096" max="15097" width="0" style="1" hidden="1" customWidth="1"/>
    <col min="15098" max="15100" width="9" style="1"/>
    <col min="15101" max="15101" width="11" style="1" customWidth="1"/>
    <col min="15102" max="15102" width="16.140625" style="1" customWidth="1"/>
    <col min="15103" max="15103" width="10.85546875" style="1" customWidth="1"/>
    <col min="15104" max="15105" width="14.140625" style="1" customWidth="1"/>
    <col min="15106" max="15106" width="15.85546875" style="1" customWidth="1"/>
    <col min="15107" max="15108" width="0" style="1" hidden="1" customWidth="1"/>
    <col min="15109" max="15345" width="9" style="1"/>
    <col min="15346" max="15346" width="14.140625" style="1" customWidth="1"/>
    <col min="15347" max="15348" width="15.42578125" style="1" customWidth="1"/>
    <col min="15349" max="15350" width="14" style="1" customWidth="1"/>
    <col min="15351" max="15351" width="15.140625" style="1" customWidth="1"/>
    <col min="15352" max="15353" width="0" style="1" hidden="1" customWidth="1"/>
    <col min="15354" max="15356" width="9" style="1"/>
    <col min="15357" max="15357" width="11" style="1" customWidth="1"/>
    <col min="15358" max="15358" width="16.140625" style="1" customWidth="1"/>
    <col min="15359" max="15359" width="10.85546875" style="1" customWidth="1"/>
    <col min="15360" max="15361" width="14.140625" style="1" customWidth="1"/>
    <col min="15362" max="15362" width="15.85546875" style="1" customWidth="1"/>
    <col min="15363" max="15364" width="0" style="1" hidden="1" customWidth="1"/>
    <col min="15365" max="15601" width="9" style="1"/>
    <col min="15602" max="15602" width="14.140625" style="1" customWidth="1"/>
    <col min="15603" max="15604" width="15.42578125" style="1" customWidth="1"/>
    <col min="15605" max="15606" width="14" style="1" customWidth="1"/>
    <col min="15607" max="15607" width="15.140625" style="1" customWidth="1"/>
    <col min="15608" max="15609" width="0" style="1" hidden="1" customWidth="1"/>
    <col min="15610" max="15612" width="9" style="1"/>
    <col min="15613" max="15613" width="11" style="1" customWidth="1"/>
    <col min="15614" max="15614" width="16.140625" style="1" customWidth="1"/>
    <col min="15615" max="15615" width="10.85546875" style="1" customWidth="1"/>
    <col min="15616" max="15617" width="14.140625" style="1" customWidth="1"/>
    <col min="15618" max="15618" width="15.85546875" style="1" customWidth="1"/>
    <col min="15619" max="15620" width="0" style="1" hidden="1" customWidth="1"/>
    <col min="15621" max="15857" width="9" style="1"/>
    <col min="15858" max="15858" width="14.140625" style="1" customWidth="1"/>
    <col min="15859" max="15860" width="15.42578125" style="1" customWidth="1"/>
    <col min="15861" max="15862" width="14" style="1" customWidth="1"/>
    <col min="15863" max="15863" width="15.140625" style="1" customWidth="1"/>
    <col min="15864" max="15865" width="0" style="1" hidden="1" customWidth="1"/>
    <col min="15866" max="15868" width="9" style="1"/>
    <col min="15869" max="15869" width="11" style="1" customWidth="1"/>
    <col min="15870" max="15870" width="16.140625" style="1" customWidth="1"/>
    <col min="15871" max="15871" width="10.85546875" style="1" customWidth="1"/>
    <col min="15872" max="15873" width="14.140625" style="1" customWidth="1"/>
    <col min="15874" max="15874" width="15.85546875" style="1" customWidth="1"/>
    <col min="15875" max="15876" width="0" style="1" hidden="1" customWidth="1"/>
    <col min="15877" max="16113" width="9" style="1"/>
    <col min="16114" max="16114" width="14.140625" style="1" customWidth="1"/>
    <col min="16115" max="16116" width="15.42578125" style="1" customWidth="1"/>
    <col min="16117" max="16118" width="14" style="1" customWidth="1"/>
    <col min="16119" max="16119" width="15.140625" style="1" customWidth="1"/>
    <col min="16120" max="16121" width="0" style="1" hidden="1" customWidth="1"/>
    <col min="16122" max="16124" width="9" style="1"/>
    <col min="16125" max="16125" width="11" style="1" customWidth="1"/>
    <col min="16126" max="16126" width="16.140625" style="1" customWidth="1"/>
    <col min="16127" max="16127" width="10.85546875" style="1" customWidth="1"/>
    <col min="16128" max="16129" width="14.140625" style="1" customWidth="1"/>
    <col min="16130" max="16130" width="15.85546875" style="1" customWidth="1"/>
    <col min="16131" max="16132" width="0" style="1" hidden="1" customWidth="1"/>
    <col min="16133" max="16384" width="9" style="1"/>
  </cols>
  <sheetData>
    <row r="1" spans="1:8" ht="15" customHeight="1" x14ac:dyDescent="0.2">
      <c r="A1" s="155" t="s">
        <v>126</v>
      </c>
      <c r="B1" s="155"/>
      <c r="C1" s="155"/>
      <c r="D1" s="155"/>
      <c r="E1" s="155"/>
    </row>
    <row r="2" spans="1:8" ht="15" x14ac:dyDescent="0.25">
      <c r="A2" s="24"/>
      <c r="B2" s="24"/>
      <c r="C2" s="25"/>
      <c r="D2" s="156" t="s">
        <v>124</v>
      </c>
      <c r="E2" s="156"/>
    </row>
    <row r="3" spans="1:8" ht="15.75" thickBot="1" x14ac:dyDescent="0.25">
      <c r="A3" s="157" t="s">
        <v>72</v>
      </c>
      <c r="B3" s="157"/>
      <c r="C3" s="157"/>
      <c r="D3" s="81" t="s">
        <v>73</v>
      </c>
      <c r="E3" s="82" t="s">
        <v>125</v>
      </c>
    </row>
    <row r="4" spans="1:8" ht="15" thickBot="1" x14ac:dyDescent="0.25">
      <c r="A4" s="158" t="s">
        <v>74</v>
      </c>
      <c r="B4" s="159"/>
      <c r="C4" s="160"/>
      <c r="D4" s="158" t="s">
        <v>75</v>
      </c>
      <c r="E4" s="160"/>
    </row>
    <row r="5" spans="1:8" ht="15" x14ac:dyDescent="0.25">
      <c r="A5" s="26" t="s">
        <v>76</v>
      </c>
      <c r="B5" s="27" t="s">
        <v>77</v>
      </c>
      <c r="C5" s="28">
        <v>75066980</v>
      </c>
      <c r="D5" s="30" t="s">
        <v>78</v>
      </c>
      <c r="E5" s="31"/>
    </row>
    <row r="6" spans="1:8" ht="15" x14ac:dyDescent="0.25">
      <c r="A6" s="32"/>
      <c r="B6" s="33" t="s">
        <v>59</v>
      </c>
      <c r="C6" s="34"/>
      <c r="D6" s="35" t="s">
        <v>79</v>
      </c>
      <c r="E6" s="36"/>
      <c r="F6" s="37"/>
    </row>
    <row r="7" spans="1:8" ht="15" x14ac:dyDescent="0.25">
      <c r="A7" s="32"/>
      <c r="B7" s="38" t="s">
        <v>80</v>
      </c>
      <c r="C7" s="39">
        <v>400588493</v>
      </c>
      <c r="D7" s="35" t="s">
        <v>81</v>
      </c>
      <c r="E7" s="34"/>
      <c r="F7" s="37">
        <f>SUM(E8,E13,E17,E22,E25,E27,E35)</f>
        <v>298001972</v>
      </c>
      <c r="G7" s="1" t="s">
        <v>82</v>
      </c>
    </row>
    <row r="8" spans="1:8" ht="15" x14ac:dyDescent="0.25">
      <c r="A8" s="40"/>
      <c r="B8" s="41"/>
      <c r="C8" s="34"/>
      <c r="D8" s="42" t="s">
        <v>83</v>
      </c>
      <c r="E8" s="43">
        <v>131185233</v>
      </c>
      <c r="F8" s="44">
        <f>SUM(C5,C9,C10,C14,C22)</f>
        <v>218494532</v>
      </c>
      <c r="G8" s="45" t="s">
        <v>84</v>
      </c>
      <c r="H8" s="46"/>
    </row>
    <row r="9" spans="1:8" ht="15" x14ac:dyDescent="0.25">
      <c r="A9" s="47"/>
      <c r="B9" s="33" t="s">
        <v>85</v>
      </c>
      <c r="C9" s="43">
        <v>0</v>
      </c>
      <c r="D9" s="32"/>
      <c r="E9" s="34"/>
      <c r="F9" s="37">
        <f>F7-F8</f>
        <v>79507440</v>
      </c>
      <c r="G9" s="1" t="s">
        <v>86</v>
      </c>
      <c r="H9" s="46"/>
    </row>
    <row r="10" spans="1:8" ht="15" x14ac:dyDescent="0.25">
      <c r="A10" s="32" t="s">
        <v>87</v>
      </c>
      <c r="B10" s="33" t="s">
        <v>88</v>
      </c>
      <c r="C10" s="34">
        <v>53040000</v>
      </c>
      <c r="D10" s="48"/>
      <c r="E10" s="34"/>
      <c r="H10" s="46"/>
    </row>
    <row r="11" spans="1:8" ht="15" x14ac:dyDescent="0.25">
      <c r="A11" s="40"/>
      <c r="B11" s="33" t="s">
        <v>89</v>
      </c>
      <c r="C11" s="49"/>
      <c r="D11" s="50" t="s">
        <v>90</v>
      </c>
      <c r="E11" s="34">
        <v>75952680</v>
      </c>
      <c r="F11" s="37">
        <f>SUM(E16,E36)</f>
        <v>400588493</v>
      </c>
      <c r="G11" s="1" t="s">
        <v>91</v>
      </c>
      <c r="H11" s="46"/>
    </row>
    <row r="12" spans="1:8" ht="15" x14ac:dyDescent="0.25">
      <c r="A12" s="40"/>
      <c r="B12" s="33"/>
      <c r="C12" s="34"/>
      <c r="D12" s="51" t="s">
        <v>26</v>
      </c>
      <c r="E12" s="34">
        <v>3631000</v>
      </c>
      <c r="F12" s="44">
        <f>SUM(C7)</f>
        <v>400588493</v>
      </c>
      <c r="G12" s="45" t="s">
        <v>92</v>
      </c>
      <c r="H12" s="46"/>
    </row>
    <row r="13" spans="1:8" ht="15" x14ac:dyDescent="0.25">
      <c r="A13" s="40"/>
      <c r="B13" s="33"/>
      <c r="C13" s="49"/>
      <c r="D13" s="32" t="s">
        <v>93</v>
      </c>
      <c r="E13" s="43">
        <v>79583680</v>
      </c>
      <c r="F13" s="37">
        <f>F11-F12</f>
        <v>0</v>
      </c>
      <c r="G13" s="1" t="s">
        <v>94</v>
      </c>
      <c r="H13" s="46"/>
    </row>
    <row r="14" spans="1:8" ht="15" x14ac:dyDescent="0.25">
      <c r="A14" s="32" t="s">
        <v>95</v>
      </c>
      <c r="B14" s="33" t="s">
        <v>96</v>
      </c>
      <c r="C14" s="34">
        <v>81120552</v>
      </c>
      <c r="D14" s="32"/>
      <c r="E14" s="34"/>
    </row>
    <row r="15" spans="1:8" ht="15" customHeight="1" x14ac:dyDescent="0.25">
      <c r="A15" s="32"/>
      <c r="B15" s="33" t="s">
        <v>97</v>
      </c>
      <c r="C15" s="34"/>
      <c r="D15" s="32"/>
      <c r="E15" s="34"/>
      <c r="F15" s="153"/>
      <c r="G15" s="154"/>
      <c r="H15" s="154"/>
    </row>
    <row r="16" spans="1:8" ht="15" x14ac:dyDescent="0.2">
      <c r="A16" s="32"/>
      <c r="B16" s="52"/>
      <c r="C16" s="34"/>
      <c r="D16" s="32" t="s">
        <v>98</v>
      </c>
      <c r="E16" s="53">
        <v>371364652</v>
      </c>
      <c r="F16" s="153"/>
      <c r="G16" s="154"/>
      <c r="H16" s="154"/>
    </row>
    <row r="17" spans="1:8" ht="15" x14ac:dyDescent="0.25">
      <c r="A17" s="54"/>
      <c r="B17" s="33"/>
      <c r="C17" s="34"/>
      <c r="D17" s="32" t="s">
        <v>28</v>
      </c>
      <c r="E17" s="34">
        <v>15685900</v>
      </c>
      <c r="F17" s="153"/>
      <c r="G17" s="154"/>
      <c r="H17" s="154"/>
    </row>
    <row r="18" spans="1:8" ht="15" x14ac:dyDescent="0.25">
      <c r="A18" s="54"/>
      <c r="B18" s="33"/>
      <c r="C18" s="34"/>
      <c r="D18" s="55"/>
      <c r="E18" s="34"/>
    </row>
    <row r="19" spans="1:8" ht="15" x14ac:dyDescent="0.25">
      <c r="A19" s="40"/>
      <c r="B19" s="33"/>
      <c r="C19" s="34"/>
      <c r="D19" s="56"/>
      <c r="E19" s="34"/>
      <c r="F19" s="37">
        <f>E29+E34-C26</f>
        <v>13272000</v>
      </c>
      <c r="G19" s="1" t="s">
        <v>99</v>
      </c>
    </row>
    <row r="20" spans="1:8" ht="15" x14ac:dyDescent="0.25">
      <c r="A20" s="32"/>
      <c r="B20" s="33"/>
      <c r="C20" s="34"/>
      <c r="D20" s="32" t="s">
        <v>100</v>
      </c>
      <c r="E20" s="34"/>
      <c r="F20" s="57">
        <f>C25</f>
        <v>2320000</v>
      </c>
      <c r="G20" s="45" t="s">
        <v>101</v>
      </c>
    </row>
    <row r="21" spans="1:8" ht="15" x14ac:dyDescent="0.25">
      <c r="A21" s="32"/>
      <c r="B21" s="33"/>
      <c r="C21" s="34"/>
      <c r="D21" s="32" t="s">
        <v>102</v>
      </c>
      <c r="E21" s="34"/>
      <c r="F21" s="37">
        <f>F19-F20</f>
        <v>10952000</v>
      </c>
      <c r="G21" s="1" t="s">
        <v>103</v>
      </c>
    </row>
    <row r="22" spans="1:8" ht="15" x14ac:dyDescent="0.25">
      <c r="A22" s="32" t="s">
        <v>104</v>
      </c>
      <c r="B22" s="33" t="s">
        <v>96</v>
      </c>
      <c r="C22" s="49">
        <v>9267000</v>
      </c>
      <c r="D22" s="32" t="s">
        <v>105</v>
      </c>
      <c r="E22" s="34">
        <v>100000</v>
      </c>
    </row>
    <row r="23" spans="1:8" ht="15" x14ac:dyDescent="0.25">
      <c r="A23" s="40"/>
      <c r="B23" s="33" t="s">
        <v>106</v>
      </c>
      <c r="C23" s="34"/>
      <c r="D23" s="32" t="s">
        <v>107</v>
      </c>
      <c r="E23" s="43">
        <f>E8+E13+E16+E17+E18+E19+E20+E21+E22</f>
        <v>597919465</v>
      </c>
    </row>
    <row r="24" spans="1:8" ht="15" x14ac:dyDescent="0.25">
      <c r="A24" s="40"/>
      <c r="B24" s="33"/>
      <c r="C24" s="49"/>
      <c r="D24" s="32"/>
      <c r="E24" s="34"/>
      <c r="F24" s="37">
        <f>SUM(C26)</f>
        <v>7400000</v>
      </c>
      <c r="G24" s="1" t="s">
        <v>108</v>
      </c>
    </row>
    <row r="25" spans="1:8" ht="15" x14ac:dyDescent="0.25">
      <c r="A25" s="32" t="s">
        <v>109</v>
      </c>
      <c r="B25" s="33" t="s">
        <v>77</v>
      </c>
      <c r="C25" s="146">
        <v>2320000</v>
      </c>
      <c r="D25" s="32" t="s">
        <v>110</v>
      </c>
      <c r="E25" s="34">
        <v>5113000</v>
      </c>
      <c r="F25" s="57">
        <f>C26</f>
        <v>7400000</v>
      </c>
      <c r="G25" s="45" t="s">
        <v>111</v>
      </c>
    </row>
    <row r="26" spans="1:8" ht="15" x14ac:dyDescent="0.25">
      <c r="A26" s="40"/>
      <c r="B26" s="33" t="s">
        <v>59</v>
      </c>
      <c r="C26" s="146">
        <v>7400000</v>
      </c>
      <c r="D26" s="32"/>
      <c r="E26" s="34"/>
      <c r="F26" s="37">
        <f>F24-F25</f>
        <v>0</v>
      </c>
      <c r="G26" s="1" t="s">
        <v>112</v>
      </c>
    </row>
    <row r="27" spans="1:8" ht="15" x14ac:dyDescent="0.25">
      <c r="A27" s="54"/>
      <c r="B27" s="33"/>
      <c r="C27" s="34"/>
      <c r="D27" s="32" t="s">
        <v>113</v>
      </c>
      <c r="E27" s="34">
        <v>558000</v>
      </c>
      <c r="F27" s="37"/>
    </row>
    <row r="28" spans="1:8" ht="15" x14ac:dyDescent="0.25">
      <c r="A28" s="54"/>
      <c r="B28" s="33"/>
      <c r="C28" s="34"/>
      <c r="D28" s="32"/>
      <c r="E28" s="34"/>
    </row>
    <row r="29" spans="1:8" ht="15" x14ac:dyDescent="0.25">
      <c r="A29" s="40"/>
      <c r="B29" s="33"/>
      <c r="C29" s="34"/>
      <c r="D29" s="32" t="s">
        <v>114</v>
      </c>
      <c r="E29" s="146">
        <v>4672000</v>
      </c>
    </row>
    <row r="30" spans="1:8" ht="15" x14ac:dyDescent="0.25">
      <c r="A30" s="54"/>
      <c r="B30" s="33"/>
      <c r="C30" s="34"/>
      <c r="D30" s="32"/>
      <c r="E30" s="58"/>
    </row>
    <row r="31" spans="1:8" ht="15" x14ac:dyDescent="0.25">
      <c r="A31" s="59"/>
      <c r="B31" s="60"/>
      <c r="C31" s="49"/>
      <c r="D31" s="32"/>
      <c r="E31" s="58"/>
      <c r="F31" s="37"/>
    </row>
    <row r="32" spans="1:8" ht="15" x14ac:dyDescent="0.25">
      <c r="A32" s="51"/>
      <c r="B32" s="61"/>
      <c r="C32" s="62"/>
      <c r="D32" s="63"/>
      <c r="E32" s="64"/>
      <c r="F32" s="37"/>
    </row>
    <row r="33" spans="1:7" ht="15" x14ac:dyDescent="0.25">
      <c r="A33" s="54" t="s">
        <v>115</v>
      </c>
      <c r="B33" s="33"/>
      <c r="C33" s="34">
        <v>0</v>
      </c>
      <c r="D33" s="65"/>
      <c r="E33" s="66"/>
      <c r="F33" s="37"/>
    </row>
    <row r="34" spans="1:7" ht="15" x14ac:dyDescent="0.25">
      <c r="A34" s="59" t="s">
        <v>116</v>
      </c>
      <c r="B34" s="60"/>
      <c r="C34" s="49"/>
      <c r="D34" s="67" t="s">
        <v>117</v>
      </c>
      <c r="E34" s="148">
        <v>16000000</v>
      </c>
    </row>
    <row r="35" spans="1:7" ht="15" x14ac:dyDescent="0.25">
      <c r="A35" s="51" t="s">
        <v>118</v>
      </c>
      <c r="B35" s="61"/>
      <c r="C35" s="147">
        <v>10952000</v>
      </c>
      <c r="D35" s="68" t="s">
        <v>119</v>
      </c>
      <c r="E35" s="34">
        <v>65776159</v>
      </c>
      <c r="G35" s="37"/>
    </row>
    <row r="36" spans="1:7" ht="15.75" thickBot="1" x14ac:dyDescent="0.3">
      <c r="A36" s="51" t="s">
        <v>120</v>
      </c>
      <c r="B36" s="61"/>
      <c r="C36" s="49">
        <v>79507440</v>
      </c>
      <c r="D36" s="69" t="s">
        <v>121</v>
      </c>
      <c r="E36" s="70">
        <v>29223841</v>
      </c>
      <c r="G36" s="37"/>
    </row>
    <row r="37" spans="1:7" ht="15.75" thickBot="1" x14ac:dyDescent="0.3">
      <c r="A37" s="23"/>
      <c r="B37" s="24"/>
      <c r="C37" s="29"/>
      <c r="D37" s="71"/>
      <c r="E37" s="72"/>
      <c r="G37" s="37"/>
    </row>
    <row r="38" spans="1:7" ht="16.5" thickTop="1" thickBot="1" x14ac:dyDescent="0.3">
      <c r="A38" s="23"/>
      <c r="B38" s="24"/>
      <c r="C38" s="73">
        <f>SUM(C5:C36)</f>
        <v>719262465</v>
      </c>
      <c r="D38" s="71"/>
      <c r="E38" s="74">
        <f>E23+E25+E26+E27+E28+E29+E30+E31+E32+E34+E35+E36</f>
        <v>719262465</v>
      </c>
      <c r="F38" s="37"/>
      <c r="G38" s="37"/>
    </row>
    <row r="39" spans="1:7" ht="15.75" thickTop="1" x14ac:dyDescent="0.25">
      <c r="A39" s="75" t="s">
        <v>122</v>
      </c>
      <c r="B39" s="76"/>
      <c r="C39" s="37"/>
      <c r="D39" s="77"/>
      <c r="E39" s="78"/>
      <c r="F39" s="37"/>
    </row>
    <row r="40" spans="1:7" x14ac:dyDescent="0.2">
      <c r="A40" s="79" t="s">
        <v>123</v>
      </c>
    </row>
    <row r="41" spans="1:7" x14ac:dyDescent="0.2">
      <c r="A41" s="79"/>
      <c r="C41" s="37"/>
      <c r="D41" s="37"/>
    </row>
    <row r="42" spans="1:7" ht="15" x14ac:dyDescent="0.25">
      <c r="A42" s="79"/>
      <c r="D42" s="24"/>
    </row>
    <row r="43" spans="1:7" ht="15" x14ac:dyDescent="0.25">
      <c r="A43" s="79"/>
      <c r="D43" s="24"/>
    </row>
    <row r="44" spans="1:7" ht="15" x14ac:dyDescent="0.25">
      <c r="A44" s="79"/>
      <c r="D44" s="24"/>
    </row>
    <row r="45" spans="1:7" x14ac:dyDescent="0.2">
      <c r="A45" s="80"/>
    </row>
    <row r="46" spans="1:7" x14ac:dyDescent="0.2">
      <c r="A46" s="79"/>
    </row>
    <row r="47" spans="1:7" x14ac:dyDescent="0.2">
      <c r="A47" s="79"/>
      <c r="D47" s="37"/>
    </row>
    <row r="48" spans="1:7" x14ac:dyDescent="0.2">
      <c r="A48" s="79"/>
    </row>
    <row r="49" spans="1:5" x14ac:dyDescent="0.2">
      <c r="A49" s="79"/>
    </row>
    <row r="50" spans="1:5" x14ac:dyDescent="0.2">
      <c r="A50" s="79"/>
    </row>
    <row r="51" spans="1:5" x14ac:dyDescent="0.2">
      <c r="A51" s="79"/>
      <c r="E51" s="79"/>
    </row>
    <row r="52" spans="1:5" x14ac:dyDescent="0.2">
      <c r="E52" s="79"/>
    </row>
    <row r="53" spans="1:5" x14ac:dyDescent="0.2">
      <c r="E53" s="79"/>
    </row>
    <row r="54" spans="1:5" x14ac:dyDescent="0.2">
      <c r="E54" s="79"/>
    </row>
  </sheetData>
  <mergeCells count="6">
    <mergeCell ref="F15:H17"/>
    <mergeCell ref="A1:E1"/>
    <mergeCell ref="D2:E2"/>
    <mergeCell ref="A3:C3"/>
    <mergeCell ref="A4:C4"/>
    <mergeCell ref="D4:E4"/>
  </mergeCells>
  <pageMargins left="0.70866141732283472" right="0.70866141732283472" top="0.74803149606299213" bottom="0.74803149606299213" header="0.31496062992125984" footer="0.31496062992125984"/>
  <pageSetup paperSize="9" scale="75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53"/>
  <sheetViews>
    <sheetView topLeftCell="A10" zoomScaleNormal="100" workbookViewId="0">
      <selection activeCell="L21" sqref="L21"/>
    </sheetView>
  </sheetViews>
  <sheetFormatPr defaultRowHeight="14.25" x14ac:dyDescent="0.2"/>
  <cols>
    <col min="1" max="1" width="4.85546875" style="1" customWidth="1"/>
    <col min="2" max="2" width="41.42578125" style="1" customWidth="1"/>
    <col min="3" max="6" width="15.5703125" style="1" customWidth="1"/>
    <col min="7" max="10" width="10.85546875" style="1" hidden="1" customWidth="1"/>
    <col min="11" max="11" width="10.85546875" style="1" customWidth="1"/>
    <col min="12" max="12" width="9.85546875" style="1" bestFit="1" customWidth="1"/>
    <col min="13" max="230" width="9" style="1"/>
    <col min="231" max="231" width="14.140625" style="1" customWidth="1"/>
    <col min="232" max="233" width="15.42578125" style="1" customWidth="1"/>
    <col min="234" max="235" width="14" style="1" customWidth="1"/>
    <col min="236" max="236" width="15.140625" style="1" customWidth="1"/>
    <col min="237" max="238" width="0" style="1" hidden="1" customWidth="1"/>
    <col min="239" max="241" width="9" style="1"/>
    <col min="242" max="242" width="11" style="1" customWidth="1"/>
    <col min="243" max="243" width="16.140625" style="1" customWidth="1"/>
    <col min="244" max="244" width="10.85546875" style="1" customWidth="1"/>
    <col min="245" max="246" width="14.140625" style="1" customWidth="1"/>
    <col min="247" max="247" width="15.85546875" style="1" customWidth="1"/>
    <col min="248" max="249" width="0" style="1" hidden="1" customWidth="1"/>
    <col min="250" max="486" width="9" style="1"/>
    <col min="487" max="487" width="14.140625" style="1" customWidth="1"/>
    <col min="488" max="489" width="15.42578125" style="1" customWidth="1"/>
    <col min="490" max="491" width="14" style="1" customWidth="1"/>
    <col min="492" max="492" width="15.140625" style="1" customWidth="1"/>
    <col min="493" max="494" width="0" style="1" hidden="1" customWidth="1"/>
    <col min="495" max="497" width="9" style="1"/>
    <col min="498" max="498" width="11" style="1" customWidth="1"/>
    <col min="499" max="499" width="16.140625" style="1" customWidth="1"/>
    <col min="500" max="500" width="10.85546875" style="1" customWidth="1"/>
    <col min="501" max="502" width="14.140625" style="1" customWidth="1"/>
    <col min="503" max="503" width="15.85546875" style="1" customWidth="1"/>
    <col min="504" max="505" width="0" style="1" hidden="1" customWidth="1"/>
    <col min="506" max="742" width="9" style="1"/>
    <col min="743" max="743" width="14.140625" style="1" customWidth="1"/>
    <col min="744" max="745" width="15.42578125" style="1" customWidth="1"/>
    <col min="746" max="747" width="14" style="1" customWidth="1"/>
    <col min="748" max="748" width="15.140625" style="1" customWidth="1"/>
    <col min="749" max="750" width="0" style="1" hidden="1" customWidth="1"/>
    <col min="751" max="753" width="9" style="1"/>
    <col min="754" max="754" width="11" style="1" customWidth="1"/>
    <col min="755" max="755" width="16.140625" style="1" customWidth="1"/>
    <col min="756" max="756" width="10.85546875" style="1" customWidth="1"/>
    <col min="757" max="758" width="14.140625" style="1" customWidth="1"/>
    <col min="759" max="759" width="15.85546875" style="1" customWidth="1"/>
    <col min="760" max="761" width="0" style="1" hidden="1" customWidth="1"/>
    <col min="762" max="998" width="9" style="1"/>
    <col min="999" max="999" width="14.140625" style="1" customWidth="1"/>
    <col min="1000" max="1001" width="15.42578125" style="1" customWidth="1"/>
    <col min="1002" max="1003" width="14" style="1" customWidth="1"/>
    <col min="1004" max="1004" width="15.140625" style="1" customWidth="1"/>
    <col min="1005" max="1006" width="0" style="1" hidden="1" customWidth="1"/>
    <col min="1007" max="1009" width="9" style="1"/>
    <col min="1010" max="1010" width="11" style="1" customWidth="1"/>
    <col min="1011" max="1011" width="16.140625" style="1" customWidth="1"/>
    <col min="1012" max="1012" width="10.85546875" style="1" customWidth="1"/>
    <col min="1013" max="1014" width="14.140625" style="1" customWidth="1"/>
    <col min="1015" max="1015" width="15.85546875" style="1" customWidth="1"/>
    <col min="1016" max="1017" width="0" style="1" hidden="1" customWidth="1"/>
    <col min="1018" max="1254" width="9" style="1"/>
    <col min="1255" max="1255" width="14.140625" style="1" customWidth="1"/>
    <col min="1256" max="1257" width="15.42578125" style="1" customWidth="1"/>
    <col min="1258" max="1259" width="14" style="1" customWidth="1"/>
    <col min="1260" max="1260" width="15.140625" style="1" customWidth="1"/>
    <col min="1261" max="1262" width="0" style="1" hidden="1" customWidth="1"/>
    <col min="1263" max="1265" width="9" style="1"/>
    <col min="1266" max="1266" width="11" style="1" customWidth="1"/>
    <col min="1267" max="1267" width="16.140625" style="1" customWidth="1"/>
    <col min="1268" max="1268" width="10.85546875" style="1" customWidth="1"/>
    <col min="1269" max="1270" width="14.140625" style="1" customWidth="1"/>
    <col min="1271" max="1271" width="15.85546875" style="1" customWidth="1"/>
    <col min="1272" max="1273" width="0" style="1" hidden="1" customWidth="1"/>
    <col min="1274" max="1510" width="9" style="1"/>
    <col min="1511" max="1511" width="14.140625" style="1" customWidth="1"/>
    <col min="1512" max="1513" width="15.42578125" style="1" customWidth="1"/>
    <col min="1514" max="1515" width="14" style="1" customWidth="1"/>
    <col min="1516" max="1516" width="15.140625" style="1" customWidth="1"/>
    <col min="1517" max="1518" width="0" style="1" hidden="1" customWidth="1"/>
    <col min="1519" max="1521" width="9" style="1"/>
    <col min="1522" max="1522" width="11" style="1" customWidth="1"/>
    <col min="1523" max="1523" width="16.140625" style="1" customWidth="1"/>
    <col min="1524" max="1524" width="10.85546875" style="1" customWidth="1"/>
    <col min="1525" max="1526" width="14.140625" style="1" customWidth="1"/>
    <col min="1527" max="1527" width="15.85546875" style="1" customWidth="1"/>
    <col min="1528" max="1529" width="0" style="1" hidden="1" customWidth="1"/>
    <col min="1530" max="1766" width="9" style="1"/>
    <col min="1767" max="1767" width="14.140625" style="1" customWidth="1"/>
    <col min="1768" max="1769" width="15.42578125" style="1" customWidth="1"/>
    <col min="1770" max="1771" width="14" style="1" customWidth="1"/>
    <col min="1772" max="1772" width="15.140625" style="1" customWidth="1"/>
    <col min="1773" max="1774" width="0" style="1" hidden="1" customWidth="1"/>
    <col min="1775" max="1777" width="9" style="1"/>
    <col min="1778" max="1778" width="11" style="1" customWidth="1"/>
    <col min="1779" max="1779" width="16.140625" style="1" customWidth="1"/>
    <col min="1780" max="1780" width="10.85546875" style="1" customWidth="1"/>
    <col min="1781" max="1782" width="14.140625" style="1" customWidth="1"/>
    <col min="1783" max="1783" width="15.85546875" style="1" customWidth="1"/>
    <col min="1784" max="1785" width="0" style="1" hidden="1" customWidth="1"/>
    <col min="1786" max="2022" width="9" style="1"/>
    <col min="2023" max="2023" width="14.140625" style="1" customWidth="1"/>
    <col min="2024" max="2025" width="15.42578125" style="1" customWidth="1"/>
    <col min="2026" max="2027" width="14" style="1" customWidth="1"/>
    <col min="2028" max="2028" width="15.140625" style="1" customWidth="1"/>
    <col min="2029" max="2030" width="0" style="1" hidden="1" customWidth="1"/>
    <col min="2031" max="2033" width="9" style="1"/>
    <col min="2034" max="2034" width="11" style="1" customWidth="1"/>
    <col min="2035" max="2035" width="16.140625" style="1" customWidth="1"/>
    <col min="2036" max="2036" width="10.85546875" style="1" customWidth="1"/>
    <col min="2037" max="2038" width="14.140625" style="1" customWidth="1"/>
    <col min="2039" max="2039" width="15.85546875" style="1" customWidth="1"/>
    <col min="2040" max="2041" width="0" style="1" hidden="1" customWidth="1"/>
    <col min="2042" max="2278" width="9" style="1"/>
    <col min="2279" max="2279" width="14.140625" style="1" customWidth="1"/>
    <col min="2280" max="2281" width="15.42578125" style="1" customWidth="1"/>
    <col min="2282" max="2283" width="14" style="1" customWidth="1"/>
    <col min="2284" max="2284" width="15.140625" style="1" customWidth="1"/>
    <col min="2285" max="2286" width="0" style="1" hidden="1" customWidth="1"/>
    <col min="2287" max="2289" width="9" style="1"/>
    <col min="2290" max="2290" width="11" style="1" customWidth="1"/>
    <col min="2291" max="2291" width="16.140625" style="1" customWidth="1"/>
    <col min="2292" max="2292" width="10.85546875" style="1" customWidth="1"/>
    <col min="2293" max="2294" width="14.140625" style="1" customWidth="1"/>
    <col min="2295" max="2295" width="15.85546875" style="1" customWidth="1"/>
    <col min="2296" max="2297" width="0" style="1" hidden="1" customWidth="1"/>
    <col min="2298" max="2534" width="9" style="1"/>
    <col min="2535" max="2535" width="14.140625" style="1" customWidth="1"/>
    <col min="2536" max="2537" width="15.42578125" style="1" customWidth="1"/>
    <col min="2538" max="2539" width="14" style="1" customWidth="1"/>
    <col min="2540" max="2540" width="15.140625" style="1" customWidth="1"/>
    <col min="2541" max="2542" width="0" style="1" hidden="1" customWidth="1"/>
    <col min="2543" max="2545" width="9" style="1"/>
    <col min="2546" max="2546" width="11" style="1" customWidth="1"/>
    <col min="2547" max="2547" width="16.140625" style="1" customWidth="1"/>
    <col min="2548" max="2548" width="10.85546875" style="1" customWidth="1"/>
    <col min="2549" max="2550" width="14.140625" style="1" customWidth="1"/>
    <col min="2551" max="2551" width="15.85546875" style="1" customWidth="1"/>
    <col min="2552" max="2553" width="0" style="1" hidden="1" customWidth="1"/>
    <col min="2554" max="2790" width="9" style="1"/>
    <col min="2791" max="2791" width="14.140625" style="1" customWidth="1"/>
    <col min="2792" max="2793" width="15.42578125" style="1" customWidth="1"/>
    <col min="2794" max="2795" width="14" style="1" customWidth="1"/>
    <col min="2796" max="2796" width="15.140625" style="1" customWidth="1"/>
    <col min="2797" max="2798" width="0" style="1" hidden="1" customWidth="1"/>
    <col min="2799" max="2801" width="9" style="1"/>
    <col min="2802" max="2802" width="11" style="1" customWidth="1"/>
    <col min="2803" max="2803" width="16.140625" style="1" customWidth="1"/>
    <col min="2804" max="2804" width="10.85546875" style="1" customWidth="1"/>
    <col min="2805" max="2806" width="14.140625" style="1" customWidth="1"/>
    <col min="2807" max="2807" width="15.85546875" style="1" customWidth="1"/>
    <col min="2808" max="2809" width="0" style="1" hidden="1" customWidth="1"/>
    <col min="2810" max="3046" width="9" style="1"/>
    <col min="3047" max="3047" width="14.140625" style="1" customWidth="1"/>
    <col min="3048" max="3049" width="15.42578125" style="1" customWidth="1"/>
    <col min="3050" max="3051" width="14" style="1" customWidth="1"/>
    <col min="3052" max="3052" width="15.140625" style="1" customWidth="1"/>
    <col min="3053" max="3054" width="0" style="1" hidden="1" customWidth="1"/>
    <col min="3055" max="3057" width="9" style="1"/>
    <col min="3058" max="3058" width="11" style="1" customWidth="1"/>
    <col min="3059" max="3059" width="16.140625" style="1" customWidth="1"/>
    <col min="3060" max="3060" width="10.85546875" style="1" customWidth="1"/>
    <col min="3061" max="3062" width="14.140625" style="1" customWidth="1"/>
    <col min="3063" max="3063" width="15.85546875" style="1" customWidth="1"/>
    <col min="3064" max="3065" width="0" style="1" hidden="1" customWidth="1"/>
    <col min="3066" max="3302" width="9" style="1"/>
    <col min="3303" max="3303" width="14.140625" style="1" customWidth="1"/>
    <col min="3304" max="3305" width="15.42578125" style="1" customWidth="1"/>
    <col min="3306" max="3307" width="14" style="1" customWidth="1"/>
    <col min="3308" max="3308" width="15.140625" style="1" customWidth="1"/>
    <col min="3309" max="3310" width="0" style="1" hidden="1" customWidth="1"/>
    <col min="3311" max="3313" width="9" style="1"/>
    <col min="3314" max="3314" width="11" style="1" customWidth="1"/>
    <col min="3315" max="3315" width="16.140625" style="1" customWidth="1"/>
    <col min="3316" max="3316" width="10.85546875" style="1" customWidth="1"/>
    <col min="3317" max="3318" width="14.140625" style="1" customWidth="1"/>
    <col min="3319" max="3319" width="15.85546875" style="1" customWidth="1"/>
    <col min="3320" max="3321" width="0" style="1" hidden="1" customWidth="1"/>
    <col min="3322" max="3558" width="9" style="1"/>
    <col min="3559" max="3559" width="14.140625" style="1" customWidth="1"/>
    <col min="3560" max="3561" width="15.42578125" style="1" customWidth="1"/>
    <col min="3562" max="3563" width="14" style="1" customWidth="1"/>
    <col min="3564" max="3564" width="15.140625" style="1" customWidth="1"/>
    <col min="3565" max="3566" width="0" style="1" hidden="1" customWidth="1"/>
    <col min="3567" max="3569" width="9" style="1"/>
    <col min="3570" max="3570" width="11" style="1" customWidth="1"/>
    <col min="3571" max="3571" width="16.140625" style="1" customWidth="1"/>
    <col min="3572" max="3572" width="10.85546875" style="1" customWidth="1"/>
    <col min="3573" max="3574" width="14.140625" style="1" customWidth="1"/>
    <col min="3575" max="3575" width="15.85546875" style="1" customWidth="1"/>
    <col min="3576" max="3577" width="0" style="1" hidden="1" customWidth="1"/>
    <col min="3578" max="3814" width="9" style="1"/>
    <col min="3815" max="3815" width="14.140625" style="1" customWidth="1"/>
    <col min="3816" max="3817" width="15.42578125" style="1" customWidth="1"/>
    <col min="3818" max="3819" width="14" style="1" customWidth="1"/>
    <col min="3820" max="3820" width="15.140625" style="1" customWidth="1"/>
    <col min="3821" max="3822" width="0" style="1" hidden="1" customWidth="1"/>
    <col min="3823" max="3825" width="9" style="1"/>
    <col min="3826" max="3826" width="11" style="1" customWidth="1"/>
    <col min="3827" max="3827" width="16.140625" style="1" customWidth="1"/>
    <col min="3828" max="3828" width="10.85546875" style="1" customWidth="1"/>
    <col min="3829" max="3830" width="14.140625" style="1" customWidth="1"/>
    <col min="3831" max="3831" width="15.85546875" style="1" customWidth="1"/>
    <col min="3832" max="3833" width="0" style="1" hidden="1" customWidth="1"/>
    <col min="3834" max="4070" width="9" style="1"/>
    <col min="4071" max="4071" width="14.140625" style="1" customWidth="1"/>
    <col min="4072" max="4073" width="15.42578125" style="1" customWidth="1"/>
    <col min="4074" max="4075" width="14" style="1" customWidth="1"/>
    <col min="4076" max="4076" width="15.140625" style="1" customWidth="1"/>
    <col min="4077" max="4078" width="0" style="1" hidden="1" customWidth="1"/>
    <col min="4079" max="4081" width="9" style="1"/>
    <col min="4082" max="4082" width="11" style="1" customWidth="1"/>
    <col min="4083" max="4083" width="16.140625" style="1" customWidth="1"/>
    <col min="4084" max="4084" width="10.85546875" style="1" customWidth="1"/>
    <col min="4085" max="4086" width="14.140625" style="1" customWidth="1"/>
    <col min="4087" max="4087" width="15.85546875" style="1" customWidth="1"/>
    <col min="4088" max="4089" width="0" style="1" hidden="1" customWidth="1"/>
    <col min="4090" max="4326" width="9" style="1"/>
    <col min="4327" max="4327" width="14.140625" style="1" customWidth="1"/>
    <col min="4328" max="4329" width="15.42578125" style="1" customWidth="1"/>
    <col min="4330" max="4331" width="14" style="1" customWidth="1"/>
    <col min="4332" max="4332" width="15.140625" style="1" customWidth="1"/>
    <col min="4333" max="4334" width="0" style="1" hidden="1" customWidth="1"/>
    <col min="4335" max="4337" width="9" style="1"/>
    <col min="4338" max="4338" width="11" style="1" customWidth="1"/>
    <col min="4339" max="4339" width="16.140625" style="1" customWidth="1"/>
    <col min="4340" max="4340" width="10.85546875" style="1" customWidth="1"/>
    <col min="4341" max="4342" width="14.140625" style="1" customWidth="1"/>
    <col min="4343" max="4343" width="15.85546875" style="1" customWidth="1"/>
    <col min="4344" max="4345" width="0" style="1" hidden="1" customWidth="1"/>
    <col min="4346" max="4582" width="9" style="1"/>
    <col min="4583" max="4583" width="14.140625" style="1" customWidth="1"/>
    <col min="4584" max="4585" width="15.42578125" style="1" customWidth="1"/>
    <col min="4586" max="4587" width="14" style="1" customWidth="1"/>
    <col min="4588" max="4588" width="15.140625" style="1" customWidth="1"/>
    <col min="4589" max="4590" width="0" style="1" hidden="1" customWidth="1"/>
    <col min="4591" max="4593" width="9" style="1"/>
    <col min="4594" max="4594" width="11" style="1" customWidth="1"/>
    <col min="4595" max="4595" width="16.140625" style="1" customWidth="1"/>
    <col min="4596" max="4596" width="10.85546875" style="1" customWidth="1"/>
    <col min="4597" max="4598" width="14.140625" style="1" customWidth="1"/>
    <col min="4599" max="4599" width="15.85546875" style="1" customWidth="1"/>
    <col min="4600" max="4601" width="0" style="1" hidden="1" customWidth="1"/>
    <col min="4602" max="4838" width="9" style="1"/>
    <col min="4839" max="4839" width="14.140625" style="1" customWidth="1"/>
    <col min="4840" max="4841" width="15.42578125" style="1" customWidth="1"/>
    <col min="4842" max="4843" width="14" style="1" customWidth="1"/>
    <col min="4844" max="4844" width="15.140625" style="1" customWidth="1"/>
    <col min="4845" max="4846" width="0" style="1" hidden="1" customWidth="1"/>
    <col min="4847" max="4849" width="9" style="1"/>
    <col min="4850" max="4850" width="11" style="1" customWidth="1"/>
    <col min="4851" max="4851" width="16.140625" style="1" customWidth="1"/>
    <col min="4852" max="4852" width="10.85546875" style="1" customWidth="1"/>
    <col min="4853" max="4854" width="14.140625" style="1" customWidth="1"/>
    <col min="4855" max="4855" width="15.85546875" style="1" customWidth="1"/>
    <col min="4856" max="4857" width="0" style="1" hidden="1" customWidth="1"/>
    <col min="4858" max="5094" width="9" style="1"/>
    <col min="5095" max="5095" width="14.140625" style="1" customWidth="1"/>
    <col min="5096" max="5097" width="15.42578125" style="1" customWidth="1"/>
    <col min="5098" max="5099" width="14" style="1" customWidth="1"/>
    <col min="5100" max="5100" width="15.140625" style="1" customWidth="1"/>
    <col min="5101" max="5102" width="0" style="1" hidden="1" customWidth="1"/>
    <col min="5103" max="5105" width="9" style="1"/>
    <col min="5106" max="5106" width="11" style="1" customWidth="1"/>
    <col min="5107" max="5107" width="16.140625" style="1" customWidth="1"/>
    <col min="5108" max="5108" width="10.85546875" style="1" customWidth="1"/>
    <col min="5109" max="5110" width="14.140625" style="1" customWidth="1"/>
    <col min="5111" max="5111" width="15.85546875" style="1" customWidth="1"/>
    <col min="5112" max="5113" width="0" style="1" hidden="1" customWidth="1"/>
    <col min="5114" max="5350" width="9" style="1"/>
    <col min="5351" max="5351" width="14.140625" style="1" customWidth="1"/>
    <col min="5352" max="5353" width="15.42578125" style="1" customWidth="1"/>
    <col min="5354" max="5355" width="14" style="1" customWidth="1"/>
    <col min="5356" max="5356" width="15.140625" style="1" customWidth="1"/>
    <col min="5357" max="5358" width="0" style="1" hidden="1" customWidth="1"/>
    <col min="5359" max="5361" width="9" style="1"/>
    <col min="5362" max="5362" width="11" style="1" customWidth="1"/>
    <col min="5363" max="5363" width="16.140625" style="1" customWidth="1"/>
    <col min="5364" max="5364" width="10.85546875" style="1" customWidth="1"/>
    <col min="5365" max="5366" width="14.140625" style="1" customWidth="1"/>
    <col min="5367" max="5367" width="15.85546875" style="1" customWidth="1"/>
    <col min="5368" max="5369" width="0" style="1" hidden="1" customWidth="1"/>
    <col min="5370" max="5606" width="9" style="1"/>
    <col min="5607" max="5607" width="14.140625" style="1" customWidth="1"/>
    <col min="5608" max="5609" width="15.42578125" style="1" customWidth="1"/>
    <col min="5610" max="5611" width="14" style="1" customWidth="1"/>
    <col min="5612" max="5612" width="15.140625" style="1" customWidth="1"/>
    <col min="5613" max="5614" width="0" style="1" hidden="1" customWidth="1"/>
    <col min="5615" max="5617" width="9" style="1"/>
    <col min="5618" max="5618" width="11" style="1" customWidth="1"/>
    <col min="5619" max="5619" width="16.140625" style="1" customWidth="1"/>
    <col min="5620" max="5620" width="10.85546875" style="1" customWidth="1"/>
    <col min="5621" max="5622" width="14.140625" style="1" customWidth="1"/>
    <col min="5623" max="5623" width="15.85546875" style="1" customWidth="1"/>
    <col min="5624" max="5625" width="0" style="1" hidden="1" customWidth="1"/>
    <col min="5626" max="5862" width="9" style="1"/>
    <col min="5863" max="5863" width="14.140625" style="1" customWidth="1"/>
    <col min="5864" max="5865" width="15.42578125" style="1" customWidth="1"/>
    <col min="5866" max="5867" width="14" style="1" customWidth="1"/>
    <col min="5868" max="5868" width="15.140625" style="1" customWidth="1"/>
    <col min="5869" max="5870" width="0" style="1" hidden="1" customWidth="1"/>
    <col min="5871" max="5873" width="9" style="1"/>
    <col min="5874" max="5874" width="11" style="1" customWidth="1"/>
    <col min="5875" max="5875" width="16.140625" style="1" customWidth="1"/>
    <col min="5876" max="5876" width="10.85546875" style="1" customWidth="1"/>
    <col min="5877" max="5878" width="14.140625" style="1" customWidth="1"/>
    <col min="5879" max="5879" width="15.85546875" style="1" customWidth="1"/>
    <col min="5880" max="5881" width="0" style="1" hidden="1" customWidth="1"/>
    <col min="5882" max="6118" width="9" style="1"/>
    <col min="6119" max="6119" width="14.140625" style="1" customWidth="1"/>
    <col min="6120" max="6121" width="15.42578125" style="1" customWidth="1"/>
    <col min="6122" max="6123" width="14" style="1" customWidth="1"/>
    <col min="6124" max="6124" width="15.140625" style="1" customWidth="1"/>
    <col min="6125" max="6126" width="0" style="1" hidden="1" customWidth="1"/>
    <col min="6127" max="6129" width="9" style="1"/>
    <col min="6130" max="6130" width="11" style="1" customWidth="1"/>
    <col min="6131" max="6131" width="16.140625" style="1" customWidth="1"/>
    <col min="6132" max="6132" width="10.85546875" style="1" customWidth="1"/>
    <col min="6133" max="6134" width="14.140625" style="1" customWidth="1"/>
    <col min="6135" max="6135" width="15.85546875" style="1" customWidth="1"/>
    <col min="6136" max="6137" width="0" style="1" hidden="1" customWidth="1"/>
    <col min="6138" max="6374" width="9" style="1"/>
    <col min="6375" max="6375" width="14.140625" style="1" customWidth="1"/>
    <col min="6376" max="6377" width="15.42578125" style="1" customWidth="1"/>
    <col min="6378" max="6379" width="14" style="1" customWidth="1"/>
    <col min="6380" max="6380" width="15.140625" style="1" customWidth="1"/>
    <col min="6381" max="6382" width="0" style="1" hidden="1" customWidth="1"/>
    <col min="6383" max="6385" width="9" style="1"/>
    <col min="6386" max="6386" width="11" style="1" customWidth="1"/>
    <col min="6387" max="6387" width="16.140625" style="1" customWidth="1"/>
    <col min="6388" max="6388" width="10.85546875" style="1" customWidth="1"/>
    <col min="6389" max="6390" width="14.140625" style="1" customWidth="1"/>
    <col min="6391" max="6391" width="15.85546875" style="1" customWidth="1"/>
    <col min="6392" max="6393" width="0" style="1" hidden="1" customWidth="1"/>
    <col min="6394" max="6630" width="9" style="1"/>
    <col min="6631" max="6631" width="14.140625" style="1" customWidth="1"/>
    <col min="6632" max="6633" width="15.42578125" style="1" customWidth="1"/>
    <col min="6634" max="6635" width="14" style="1" customWidth="1"/>
    <col min="6636" max="6636" width="15.140625" style="1" customWidth="1"/>
    <col min="6637" max="6638" width="0" style="1" hidden="1" customWidth="1"/>
    <col min="6639" max="6641" width="9" style="1"/>
    <col min="6642" max="6642" width="11" style="1" customWidth="1"/>
    <col min="6643" max="6643" width="16.140625" style="1" customWidth="1"/>
    <col min="6644" max="6644" width="10.85546875" style="1" customWidth="1"/>
    <col min="6645" max="6646" width="14.140625" style="1" customWidth="1"/>
    <col min="6647" max="6647" width="15.85546875" style="1" customWidth="1"/>
    <col min="6648" max="6649" width="0" style="1" hidden="1" customWidth="1"/>
    <col min="6650" max="6886" width="9" style="1"/>
    <col min="6887" max="6887" width="14.140625" style="1" customWidth="1"/>
    <col min="6888" max="6889" width="15.42578125" style="1" customWidth="1"/>
    <col min="6890" max="6891" width="14" style="1" customWidth="1"/>
    <col min="6892" max="6892" width="15.140625" style="1" customWidth="1"/>
    <col min="6893" max="6894" width="0" style="1" hidden="1" customWidth="1"/>
    <col min="6895" max="6897" width="9" style="1"/>
    <col min="6898" max="6898" width="11" style="1" customWidth="1"/>
    <col min="6899" max="6899" width="16.140625" style="1" customWidth="1"/>
    <col min="6900" max="6900" width="10.85546875" style="1" customWidth="1"/>
    <col min="6901" max="6902" width="14.140625" style="1" customWidth="1"/>
    <col min="6903" max="6903" width="15.85546875" style="1" customWidth="1"/>
    <col min="6904" max="6905" width="0" style="1" hidden="1" customWidth="1"/>
    <col min="6906" max="7142" width="9" style="1"/>
    <col min="7143" max="7143" width="14.140625" style="1" customWidth="1"/>
    <col min="7144" max="7145" width="15.42578125" style="1" customWidth="1"/>
    <col min="7146" max="7147" width="14" style="1" customWidth="1"/>
    <col min="7148" max="7148" width="15.140625" style="1" customWidth="1"/>
    <col min="7149" max="7150" width="0" style="1" hidden="1" customWidth="1"/>
    <col min="7151" max="7153" width="9" style="1"/>
    <col min="7154" max="7154" width="11" style="1" customWidth="1"/>
    <col min="7155" max="7155" width="16.140625" style="1" customWidth="1"/>
    <col min="7156" max="7156" width="10.85546875" style="1" customWidth="1"/>
    <col min="7157" max="7158" width="14.140625" style="1" customWidth="1"/>
    <col min="7159" max="7159" width="15.85546875" style="1" customWidth="1"/>
    <col min="7160" max="7161" width="0" style="1" hidden="1" customWidth="1"/>
    <col min="7162" max="7398" width="9" style="1"/>
    <col min="7399" max="7399" width="14.140625" style="1" customWidth="1"/>
    <col min="7400" max="7401" width="15.42578125" style="1" customWidth="1"/>
    <col min="7402" max="7403" width="14" style="1" customWidth="1"/>
    <col min="7404" max="7404" width="15.140625" style="1" customWidth="1"/>
    <col min="7405" max="7406" width="0" style="1" hidden="1" customWidth="1"/>
    <col min="7407" max="7409" width="9" style="1"/>
    <col min="7410" max="7410" width="11" style="1" customWidth="1"/>
    <col min="7411" max="7411" width="16.140625" style="1" customWidth="1"/>
    <col min="7412" max="7412" width="10.85546875" style="1" customWidth="1"/>
    <col min="7413" max="7414" width="14.140625" style="1" customWidth="1"/>
    <col min="7415" max="7415" width="15.85546875" style="1" customWidth="1"/>
    <col min="7416" max="7417" width="0" style="1" hidden="1" customWidth="1"/>
    <col min="7418" max="7654" width="9" style="1"/>
    <col min="7655" max="7655" width="14.140625" style="1" customWidth="1"/>
    <col min="7656" max="7657" width="15.42578125" style="1" customWidth="1"/>
    <col min="7658" max="7659" width="14" style="1" customWidth="1"/>
    <col min="7660" max="7660" width="15.140625" style="1" customWidth="1"/>
    <col min="7661" max="7662" width="0" style="1" hidden="1" customWidth="1"/>
    <col min="7663" max="7665" width="9" style="1"/>
    <col min="7666" max="7666" width="11" style="1" customWidth="1"/>
    <col min="7667" max="7667" width="16.140625" style="1" customWidth="1"/>
    <col min="7668" max="7668" width="10.85546875" style="1" customWidth="1"/>
    <col min="7669" max="7670" width="14.140625" style="1" customWidth="1"/>
    <col min="7671" max="7671" width="15.85546875" style="1" customWidth="1"/>
    <col min="7672" max="7673" width="0" style="1" hidden="1" customWidth="1"/>
    <col min="7674" max="7910" width="9" style="1"/>
    <col min="7911" max="7911" width="14.140625" style="1" customWidth="1"/>
    <col min="7912" max="7913" width="15.42578125" style="1" customWidth="1"/>
    <col min="7914" max="7915" width="14" style="1" customWidth="1"/>
    <col min="7916" max="7916" width="15.140625" style="1" customWidth="1"/>
    <col min="7917" max="7918" width="0" style="1" hidden="1" customWidth="1"/>
    <col min="7919" max="7921" width="9" style="1"/>
    <col min="7922" max="7922" width="11" style="1" customWidth="1"/>
    <col min="7923" max="7923" width="16.140625" style="1" customWidth="1"/>
    <col min="7924" max="7924" width="10.85546875" style="1" customWidth="1"/>
    <col min="7925" max="7926" width="14.140625" style="1" customWidth="1"/>
    <col min="7927" max="7927" width="15.85546875" style="1" customWidth="1"/>
    <col min="7928" max="7929" width="0" style="1" hidden="1" customWidth="1"/>
    <col min="7930" max="8166" width="9" style="1"/>
    <col min="8167" max="8167" width="14.140625" style="1" customWidth="1"/>
    <col min="8168" max="8169" width="15.42578125" style="1" customWidth="1"/>
    <col min="8170" max="8171" width="14" style="1" customWidth="1"/>
    <col min="8172" max="8172" width="15.140625" style="1" customWidth="1"/>
    <col min="8173" max="8174" width="0" style="1" hidden="1" customWidth="1"/>
    <col min="8175" max="8177" width="9" style="1"/>
    <col min="8178" max="8178" width="11" style="1" customWidth="1"/>
    <col min="8179" max="8179" width="16.140625" style="1" customWidth="1"/>
    <col min="8180" max="8180" width="10.85546875" style="1" customWidth="1"/>
    <col min="8181" max="8182" width="14.140625" style="1" customWidth="1"/>
    <col min="8183" max="8183" width="15.85546875" style="1" customWidth="1"/>
    <col min="8184" max="8185" width="0" style="1" hidden="1" customWidth="1"/>
    <col min="8186" max="8422" width="9" style="1"/>
    <col min="8423" max="8423" width="14.140625" style="1" customWidth="1"/>
    <col min="8424" max="8425" width="15.42578125" style="1" customWidth="1"/>
    <col min="8426" max="8427" width="14" style="1" customWidth="1"/>
    <col min="8428" max="8428" width="15.140625" style="1" customWidth="1"/>
    <col min="8429" max="8430" width="0" style="1" hidden="1" customWidth="1"/>
    <col min="8431" max="8433" width="9" style="1"/>
    <col min="8434" max="8434" width="11" style="1" customWidth="1"/>
    <col min="8435" max="8435" width="16.140625" style="1" customWidth="1"/>
    <col min="8436" max="8436" width="10.85546875" style="1" customWidth="1"/>
    <col min="8437" max="8438" width="14.140625" style="1" customWidth="1"/>
    <col min="8439" max="8439" width="15.85546875" style="1" customWidth="1"/>
    <col min="8440" max="8441" width="0" style="1" hidden="1" customWidth="1"/>
    <col min="8442" max="8678" width="9" style="1"/>
    <col min="8679" max="8679" width="14.140625" style="1" customWidth="1"/>
    <col min="8680" max="8681" width="15.42578125" style="1" customWidth="1"/>
    <col min="8682" max="8683" width="14" style="1" customWidth="1"/>
    <col min="8684" max="8684" width="15.140625" style="1" customWidth="1"/>
    <col min="8685" max="8686" width="0" style="1" hidden="1" customWidth="1"/>
    <col min="8687" max="8689" width="9" style="1"/>
    <col min="8690" max="8690" width="11" style="1" customWidth="1"/>
    <col min="8691" max="8691" width="16.140625" style="1" customWidth="1"/>
    <col min="8692" max="8692" width="10.85546875" style="1" customWidth="1"/>
    <col min="8693" max="8694" width="14.140625" style="1" customWidth="1"/>
    <col min="8695" max="8695" width="15.85546875" style="1" customWidth="1"/>
    <col min="8696" max="8697" width="0" style="1" hidden="1" customWidth="1"/>
    <col min="8698" max="8934" width="9" style="1"/>
    <col min="8935" max="8935" width="14.140625" style="1" customWidth="1"/>
    <col min="8936" max="8937" width="15.42578125" style="1" customWidth="1"/>
    <col min="8938" max="8939" width="14" style="1" customWidth="1"/>
    <col min="8940" max="8940" width="15.140625" style="1" customWidth="1"/>
    <col min="8941" max="8942" width="0" style="1" hidden="1" customWidth="1"/>
    <col min="8943" max="8945" width="9" style="1"/>
    <col min="8946" max="8946" width="11" style="1" customWidth="1"/>
    <col min="8947" max="8947" width="16.140625" style="1" customWidth="1"/>
    <col min="8948" max="8948" width="10.85546875" style="1" customWidth="1"/>
    <col min="8949" max="8950" width="14.140625" style="1" customWidth="1"/>
    <col min="8951" max="8951" width="15.85546875" style="1" customWidth="1"/>
    <col min="8952" max="8953" width="0" style="1" hidden="1" customWidth="1"/>
    <col min="8954" max="9190" width="9" style="1"/>
    <col min="9191" max="9191" width="14.140625" style="1" customWidth="1"/>
    <col min="9192" max="9193" width="15.42578125" style="1" customWidth="1"/>
    <col min="9194" max="9195" width="14" style="1" customWidth="1"/>
    <col min="9196" max="9196" width="15.140625" style="1" customWidth="1"/>
    <col min="9197" max="9198" width="0" style="1" hidden="1" customWidth="1"/>
    <col min="9199" max="9201" width="9" style="1"/>
    <col min="9202" max="9202" width="11" style="1" customWidth="1"/>
    <col min="9203" max="9203" width="16.140625" style="1" customWidth="1"/>
    <col min="9204" max="9204" width="10.85546875" style="1" customWidth="1"/>
    <col min="9205" max="9206" width="14.140625" style="1" customWidth="1"/>
    <col min="9207" max="9207" width="15.85546875" style="1" customWidth="1"/>
    <col min="9208" max="9209" width="0" style="1" hidden="1" customWidth="1"/>
    <col min="9210" max="9446" width="9" style="1"/>
    <col min="9447" max="9447" width="14.140625" style="1" customWidth="1"/>
    <col min="9448" max="9449" width="15.42578125" style="1" customWidth="1"/>
    <col min="9450" max="9451" width="14" style="1" customWidth="1"/>
    <col min="9452" max="9452" width="15.140625" style="1" customWidth="1"/>
    <col min="9453" max="9454" width="0" style="1" hidden="1" customWidth="1"/>
    <col min="9455" max="9457" width="9" style="1"/>
    <col min="9458" max="9458" width="11" style="1" customWidth="1"/>
    <col min="9459" max="9459" width="16.140625" style="1" customWidth="1"/>
    <col min="9460" max="9460" width="10.85546875" style="1" customWidth="1"/>
    <col min="9461" max="9462" width="14.140625" style="1" customWidth="1"/>
    <col min="9463" max="9463" width="15.85546875" style="1" customWidth="1"/>
    <col min="9464" max="9465" width="0" style="1" hidden="1" customWidth="1"/>
    <col min="9466" max="9702" width="9" style="1"/>
    <col min="9703" max="9703" width="14.140625" style="1" customWidth="1"/>
    <col min="9704" max="9705" width="15.42578125" style="1" customWidth="1"/>
    <col min="9706" max="9707" width="14" style="1" customWidth="1"/>
    <col min="9708" max="9708" width="15.140625" style="1" customWidth="1"/>
    <col min="9709" max="9710" width="0" style="1" hidden="1" customWidth="1"/>
    <col min="9711" max="9713" width="9" style="1"/>
    <col min="9714" max="9714" width="11" style="1" customWidth="1"/>
    <col min="9715" max="9715" width="16.140625" style="1" customWidth="1"/>
    <col min="9716" max="9716" width="10.85546875" style="1" customWidth="1"/>
    <col min="9717" max="9718" width="14.140625" style="1" customWidth="1"/>
    <col min="9719" max="9719" width="15.85546875" style="1" customWidth="1"/>
    <col min="9720" max="9721" width="0" style="1" hidden="1" customWidth="1"/>
    <col min="9722" max="9958" width="9" style="1"/>
    <col min="9959" max="9959" width="14.140625" style="1" customWidth="1"/>
    <col min="9960" max="9961" width="15.42578125" style="1" customWidth="1"/>
    <col min="9962" max="9963" width="14" style="1" customWidth="1"/>
    <col min="9964" max="9964" width="15.140625" style="1" customWidth="1"/>
    <col min="9965" max="9966" width="0" style="1" hidden="1" customWidth="1"/>
    <col min="9967" max="9969" width="9" style="1"/>
    <col min="9970" max="9970" width="11" style="1" customWidth="1"/>
    <col min="9971" max="9971" width="16.140625" style="1" customWidth="1"/>
    <col min="9972" max="9972" width="10.85546875" style="1" customWidth="1"/>
    <col min="9973" max="9974" width="14.140625" style="1" customWidth="1"/>
    <col min="9975" max="9975" width="15.85546875" style="1" customWidth="1"/>
    <col min="9976" max="9977" width="0" style="1" hidden="1" customWidth="1"/>
    <col min="9978" max="10214" width="9" style="1"/>
    <col min="10215" max="10215" width="14.140625" style="1" customWidth="1"/>
    <col min="10216" max="10217" width="15.42578125" style="1" customWidth="1"/>
    <col min="10218" max="10219" width="14" style="1" customWidth="1"/>
    <col min="10220" max="10220" width="15.140625" style="1" customWidth="1"/>
    <col min="10221" max="10222" width="0" style="1" hidden="1" customWidth="1"/>
    <col min="10223" max="10225" width="9" style="1"/>
    <col min="10226" max="10226" width="11" style="1" customWidth="1"/>
    <col min="10227" max="10227" width="16.140625" style="1" customWidth="1"/>
    <col min="10228" max="10228" width="10.85546875" style="1" customWidth="1"/>
    <col min="10229" max="10230" width="14.140625" style="1" customWidth="1"/>
    <col min="10231" max="10231" width="15.85546875" style="1" customWidth="1"/>
    <col min="10232" max="10233" width="0" style="1" hidden="1" customWidth="1"/>
    <col min="10234" max="10470" width="9" style="1"/>
    <col min="10471" max="10471" width="14.140625" style="1" customWidth="1"/>
    <col min="10472" max="10473" width="15.42578125" style="1" customWidth="1"/>
    <col min="10474" max="10475" width="14" style="1" customWidth="1"/>
    <col min="10476" max="10476" width="15.140625" style="1" customWidth="1"/>
    <col min="10477" max="10478" width="0" style="1" hidden="1" customWidth="1"/>
    <col min="10479" max="10481" width="9" style="1"/>
    <col min="10482" max="10482" width="11" style="1" customWidth="1"/>
    <col min="10483" max="10483" width="16.140625" style="1" customWidth="1"/>
    <col min="10484" max="10484" width="10.85546875" style="1" customWidth="1"/>
    <col min="10485" max="10486" width="14.140625" style="1" customWidth="1"/>
    <col min="10487" max="10487" width="15.85546875" style="1" customWidth="1"/>
    <col min="10488" max="10489" width="0" style="1" hidden="1" customWidth="1"/>
    <col min="10490" max="10726" width="9" style="1"/>
    <col min="10727" max="10727" width="14.140625" style="1" customWidth="1"/>
    <col min="10728" max="10729" width="15.42578125" style="1" customWidth="1"/>
    <col min="10730" max="10731" width="14" style="1" customWidth="1"/>
    <col min="10732" max="10732" width="15.140625" style="1" customWidth="1"/>
    <col min="10733" max="10734" width="0" style="1" hidden="1" customWidth="1"/>
    <col min="10735" max="10737" width="9" style="1"/>
    <col min="10738" max="10738" width="11" style="1" customWidth="1"/>
    <col min="10739" max="10739" width="16.140625" style="1" customWidth="1"/>
    <col min="10740" max="10740" width="10.85546875" style="1" customWidth="1"/>
    <col min="10741" max="10742" width="14.140625" style="1" customWidth="1"/>
    <col min="10743" max="10743" width="15.85546875" style="1" customWidth="1"/>
    <col min="10744" max="10745" width="0" style="1" hidden="1" customWidth="1"/>
    <col min="10746" max="10982" width="9" style="1"/>
    <col min="10983" max="10983" width="14.140625" style="1" customWidth="1"/>
    <col min="10984" max="10985" width="15.42578125" style="1" customWidth="1"/>
    <col min="10986" max="10987" width="14" style="1" customWidth="1"/>
    <col min="10988" max="10988" width="15.140625" style="1" customWidth="1"/>
    <col min="10989" max="10990" width="0" style="1" hidden="1" customWidth="1"/>
    <col min="10991" max="10993" width="9" style="1"/>
    <col min="10994" max="10994" width="11" style="1" customWidth="1"/>
    <col min="10995" max="10995" width="16.140625" style="1" customWidth="1"/>
    <col min="10996" max="10996" width="10.85546875" style="1" customWidth="1"/>
    <col min="10997" max="10998" width="14.140625" style="1" customWidth="1"/>
    <col min="10999" max="10999" width="15.85546875" style="1" customWidth="1"/>
    <col min="11000" max="11001" width="0" style="1" hidden="1" customWidth="1"/>
    <col min="11002" max="11238" width="9" style="1"/>
    <col min="11239" max="11239" width="14.140625" style="1" customWidth="1"/>
    <col min="11240" max="11241" width="15.42578125" style="1" customWidth="1"/>
    <col min="11242" max="11243" width="14" style="1" customWidth="1"/>
    <col min="11244" max="11244" width="15.140625" style="1" customWidth="1"/>
    <col min="11245" max="11246" width="0" style="1" hidden="1" customWidth="1"/>
    <col min="11247" max="11249" width="9" style="1"/>
    <col min="11250" max="11250" width="11" style="1" customWidth="1"/>
    <col min="11251" max="11251" width="16.140625" style="1" customWidth="1"/>
    <col min="11252" max="11252" width="10.85546875" style="1" customWidth="1"/>
    <col min="11253" max="11254" width="14.140625" style="1" customWidth="1"/>
    <col min="11255" max="11255" width="15.85546875" style="1" customWidth="1"/>
    <col min="11256" max="11257" width="0" style="1" hidden="1" customWidth="1"/>
    <col min="11258" max="11494" width="9" style="1"/>
    <col min="11495" max="11495" width="14.140625" style="1" customWidth="1"/>
    <col min="11496" max="11497" width="15.42578125" style="1" customWidth="1"/>
    <col min="11498" max="11499" width="14" style="1" customWidth="1"/>
    <col min="11500" max="11500" width="15.140625" style="1" customWidth="1"/>
    <col min="11501" max="11502" width="0" style="1" hidden="1" customWidth="1"/>
    <col min="11503" max="11505" width="9" style="1"/>
    <col min="11506" max="11506" width="11" style="1" customWidth="1"/>
    <col min="11507" max="11507" width="16.140625" style="1" customWidth="1"/>
    <col min="11508" max="11508" width="10.85546875" style="1" customWidth="1"/>
    <col min="11509" max="11510" width="14.140625" style="1" customWidth="1"/>
    <col min="11511" max="11511" width="15.85546875" style="1" customWidth="1"/>
    <col min="11512" max="11513" width="0" style="1" hidden="1" customWidth="1"/>
    <col min="11514" max="11750" width="9" style="1"/>
    <col min="11751" max="11751" width="14.140625" style="1" customWidth="1"/>
    <col min="11752" max="11753" width="15.42578125" style="1" customWidth="1"/>
    <col min="11754" max="11755" width="14" style="1" customWidth="1"/>
    <col min="11756" max="11756" width="15.140625" style="1" customWidth="1"/>
    <col min="11757" max="11758" width="0" style="1" hidden="1" customWidth="1"/>
    <col min="11759" max="11761" width="9" style="1"/>
    <col min="11762" max="11762" width="11" style="1" customWidth="1"/>
    <col min="11763" max="11763" width="16.140625" style="1" customWidth="1"/>
    <col min="11764" max="11764" width="10.85546875" style="1" customWidth="1"/>
    <col min="11765" max="11766" width="14.140625" style="1" customWidth="1"/>
    <col min="11767" max="11767" width="15.85546875" style="1" customWidth="1"/>
    <col min="11768" max="11769" width="0" style="1" hidden="1" customWidth="1"/>
    <col min="11770" max="12006" width="9" style="1"/>
    <col min="12007" max="12007" width="14.140625" style="1" customWidth="1"/>
    <col min="12008" max="12009" width="15.42578125" style="1" customWidth="1"/>
    <col min="12010" max="12011" width="14" style="1" customWidth="1"/>
    <col min="12012" max="12012" width="15.140625" style="1" customWidth="1"/>
    <col min="12013" max="12014" width="0" style="1" hidden="1" customWidth="1"/>
    <col min="12015" max="12017" width="9" style="1"/>
    <col min="12018" max="12018" width="11" style="1" customWidth="1"/>
    <col min="12019" max="12019" width="16.140625" style="1" customWidth="1"/>
    <col min="12020" max="12020" width="10.85546875" style="1" customWidth="1"/>
    <col min="12021" max="12022" width="14.140625" style="1" customWidth="1"/>
    <col min="12023" max="12023" width="15.85546875" style="1" customWidth="1"/>
    <col min="12024" max="12025" width="0" style="1" hidden="1" customWidth="1"/>
    <col min="12026" max="12262" width="9" style="1"/>
    <col min="12263" max="12263" width="14.140625" style="1" customWidth="1"/>
    <col min="12264" max="12265" width="15.42578125" style="1" customWidth="1"/>
    <col min="12266" max="12267" width="14" style="1" customWidth="1"/>
    <col min="12268" max="12268" width="15.140625" style="1" customWidth="1"/>
    <col min="12269" max="12270" width="0" style="1" hidden="1" customWidth="1"/>
    <col min="12271" max="12273" width="9" style="1"/>
    <col min="12274" max="12274" width="11" style="1" customWidth="1"/>
    <col min="12275" max="12275" width="16.140625" style="1" customWidth="1"/>
    <col min="12276" max="12276" width="10.85546875" style="1" customWidth="1"/>
    <col min="12277" max="12278" width="14.140625" style="1" customWidth="1"/>
    <col min="12279" max="12279" width="15.85546875" style="1" customWidth="1"/>
    <col min="12280" max="12281" width="0" style="1" hidden="1" customWidth="1"/>
    <col min="12282" max="12518" width="9" style="1"/>
    <col min="12519" max="12519" width="14.140625" style="1" customWidth="1"/>
    <col min="12520" max="12521" width="15.42578125" style="1" customWidth="1"/>
    <col min="12522" max="12523" width="14" style="1" customWidth="1"/>
    <col min="12524" max="12524" width="15.140625" style="1" customWidth="1"/>
    <col min="12525" max="12526" width="0" style="1" hidden="1" customWidth="1"/>
    <col min="12527" max="12529" width="9" style="1"/>
    <col min="12530" max="12530" width="11" style="1" customWidth="1"/>
    <col min="12531" max="12531" width="16.140625" style="1" customWidth="1"/>
    <col min="12532" max="12532" width="10.85546875" style="1" customWidth="1"/>
    <col min="12533" max="12534" width="14.140625" style="1" customWidth="1"/>
    <col min="12535" max="12535" width="15.85546875" style="1" customWidth="1"/>
    <col min="12536" max="12537" width="0" style="1" hidden="1" customWidth="1"/>
    <col min="12538" max="12774" width="9" style="1"/>
    <col min="12775" max="12775" width="14.140625" style="1" customWidth="1"/>
    <col min="12776" max="12777" width="15.42578125" style="1" customWidth="1"/>
    <col min="12778" max="12779" width="14" style="1" customWidth="1"/>
    <col min="12780" max="12780" width="15.140625" style="1" customWidth="1"/>
    <col min="12781" max="12782" width="0" style="1" hidden="1" customWidth="1"/>
    <col min="12783" max="12785" width="9" style="1"/>
    <col min="12786" max="12786" width="11" style="1" customWidth="1"/>
    <col min="12787" max="12787" width="16.140625" style="1" customWidth="1"/>
    <col min="12788" max="12788" width="10.85546875" style="1" customWidth="1"/>
    <col min="12789" max="12790" width="14.140625" style="1" customWidth="1"/>
    <col min="12791" max="12791" width="15.85546875" style="1" customWidth="1"/>
    <col min="12792" max="12793" width="0" style="1" hidden="1" customWidth="1"/>
    <col min="12794" max="13030" width="9" style="1"/>
    <col min="13031" max="13031" width="14.140625" style="1" customWidth="1"/>
    <col min="13032" max="13033" width="15.42578125" style="1" customWidth="1"/>
    <col min="13034" max="13035" width="14" style="1" customWidth="1"/>
    <col min="13036" max="13036" width="15.140625" style="1" customWidth="1"/>
    <col min="13037" max="13038" width="0" style="1" hidden="1" customWidth="1"/>
    <col min="13039" max="13041" width="9" style="1"/>
    <col min="13042" max="13042" width="11" style="1" customWidth="1"/>
    <col min="13043" max="13043" width="16.140625" style="1" customWidth="1"/>
    <col min="13044" max="13044" width="10.85546875" style="1" customWidth="1"/>
    <col min="13045" max="13046" width="14.140625" style="1" customWidth="1"/>
    <col min="13047" max="13047" width="15.85546875" style="1" customWidth="1"/>
    <col min="13048" max="13049" width="0" style="1" hidden="1" customWidth="1"/>
    <col min="13050" max="13286" width="9" style="1"/>
    <col min="13287" max="13287" width="14.140625" style="1" customWidth="1"/>
    <col min="13288" max="13289" width="15.42578125" style="1" customWidth="1"/>
    <col min="13290" max="13291" width="14" style="1" customWidth="1"/>
    <col min="13292" max="13292" width="15.140625" style="1" customWidth="1"/>
    <col min="13293" max="13294" width="0" style="1" hidden="1" customWidth="1"/>
    <col min="13295" max="13297" width="9" style="1"/>
    <col min="13298" max="13298" width="11" style="1" customWidth="1"/>
    <col min="13299" max="13299" width="16.140625" style="1" customWidth="1"/>
    <col min="13300" max="13300" width="10.85546875" style="1" customWidth="1"/>
    <col min="13301" max="13302" width="14.140625" style="1" customWidth="1"/>
    <col min="13303" max="13303" width="15.85546875" style="1" customWidth="1"/>
    <col min="13304" max="13305" width="0" style="1" hidden="1" customWidth="1"/>
    <col min="13306" max="13542" width="9" style="1"/>
    <col min="13543" max="13543" width="14.140625" style="1" customWidth="1"/>
    <col min="13544" max="13545" width="15.42578125" style="1" customWidth="1"/>
    <col min="13546" max="13547" width="14" style="1" customWidth="1"/>
    <col min="13548" max="13548" width="15.140625" style="1" customWidth="1"/>
    <col min="13549" max="13550" width="0" style="1" hidden="1" customWidth="1"/>
    <col min="13551" max="13553" width="9" style="1"/>
    <col min="13554" max="13554" width="11" style="1" customWidth="1"/>
    <col min="13555" max="13555" width="16.140625" style="1" customWidth="1"/>
    <col min="13556" max="13556" width="10.85546875" style="1" customWidth="1"/>
    <col min="13557" max="13558" width="14.140625" style="1" customWidth="1"/>
    <col min="13559" max="13559" width="15.85546875" style="1" customWidth="1"/>
    <col min="13560" max="13561" width="0" style="1" hidden="1" customWidth="1"/>
    <col min="13562" max="13798" width="9" style="1"/>
    <col min="13799" max="13799" width="14.140625" style="1" customWidth="1"/>
    <col min="13800" max="13801" width="15.42578125" style="1" customWidth="1"/>
    <col min="13802" max="13803" width="14" style="1" customWidth="1"/>
    <col min="13804" max="13804" width="15.140625" style="1" customWidth="1"/>
    <col min="13805" max="13806" width="0" style="1" hidden="1" customWidth="1"/>
    <col min="13807" max="13809" width="9" style="1"/>
    <col min="13810" max="13810" width="11" style="1" customWidth="1"/>
    <col min="13811" max="13811" width="16.140625" style="1" customWidth="1"/>
    <col min="13812" max="13812" width="10.85546875" style="1" customWidth="1"/>
    <col min="13813" max="13814" width="14.140625" style="1" customWidth="1"/>
    <col min="13815" max="13815" width="15.85546875" style="1" customWidth="1"/>
    <col min="13816" max="13817" width="0" style="1" hidden="1" customWidth="1"/>
    <col min="13818" max="14054" width="9" style="1"/>
    <col min="14055" max="14055" width="14.140625" style="1" customWidth="1"/>
    <col min="14056" max="14057" width="15.42578125" style="1" customWidth="1"/>
    <col min="14058" max="14059" width="14" style="1" customWidth="1"/>
    <col min="14060" max="14060" width="15.140625" style="1" customWidth="1"/>
    <col min="14061" max="14062" width="0" style="1" hidden="1" customWidth="1"/>
    <col min="14063" max="14065" width="9" style="1"/>
    <col min="14066" max="14066" width="11" style="1" customWidth="1"/>
    <col min="14067" max="14067" width="16.140625" style="1" customWidth="1"/>
    <col min="14068" max="14068" width="10.85546875" style="1" customWidth="1"/>
    <col min="14069" max="14070" width="14.140625" style="1" customWidth="1"/>
    <col min="14071" max="14071" width="15.85546875" style="1" customWidth="1"/>
    <col min="14072" max="14073" width="0" style="1" hidden="1" customWidth="1"/>
    <col min="14074" max="14310" width="9" style="1"/>
    <col min="14311" max="14311" width="14.140625" style="1" customWidth="1"/>
    <col min="14312" max="14313" width="15.42578125" style="1" customWidth="1"/>
    <col min="14314" max="14315" width="14" style="1" customWidth="1"/>
    <col min="14316" max="14316" width="15.140625" style="1" customWidth="1"/>
    <col min="14317" max="14318" width="0" style="1" hidden="1" customWidth="1"/>
    <col min="14319" max="14321" width="9" style="1"/>
    <col min="14322" max="14322" width="11" style="1" customWidth="1"/>
    <col min="14323" max="14323" width="16.140625" style="1" customWidth="1"/>
    <col min="14324" max="14324" width="10.85546875" style="1" customWidth="1"/>
    <col min="14325" max="14326" width="14.140625" style="1" customWidth="1"/>
    <col min="14327" max="14327" width="15.85546875" style="1" customWidth="1"/>
    <col min="14328" max="14329" width="0" style="1" hidden="1" customWidth="1"/>
    <col min="14330" max="14566" width="9" style="1"/>
    <col min="14567" max="14567" width="14.140625" style="1" customWidth="1"/>
    <col min="14568" max="14569" width="15.42578125" style="1" customWidth="1"/>
    <col min="14570" max="14571" width="14" style="1" customWidth="1"/>
    <col min="14572" max="14572" width="15.140625" style="1" customWidth="1"/>
    <col min="14573" max="14574" width="0" style="1" hidden="1" customWidth="1"/>
    <col min="14575" max="14577" width="9" style="1"/>
    <col min="14578" max="14578" width="11" style="1" customWidth="1"/>
    <col min="14579" max="14579" width="16.140625" style="1" customWidth="1"/>
    <col min="14580" max="14580" width="10.85546875" style="1" customWidth="1"/>
    <col min="14581" max="14582" width="14.140625" style="1" customWidth="1"/>
    <col min="14583" max="14583" width="15.85546875" style="1" customWidth="1"/>
    <col min="14584" max="14585" width="0" style="1" hidden="1" customWidth="1"/>
    <col min="14586" max="14822" width="9" style="1"/>
    <col min="14823" max="14823" width="14.140625" style="1" customWidth="1"/>
    <col min="14824" max="14825" width="15.42578125" style="1" customWidth="1"/>
    <col min="14826" max="14827" width="14" style="1" customWidth="1"/>
    <col min="14828" max="14828" width="15.140625" style="1" customWidth="1"/>
    <col min="14829" max="14830" width="0" style="1" hidden="1" customWidth="1"/>
    <col min="14831" max="14833" width="9" style="1"/>
    <col min="14834" max="14834" width="11" style="1" customWidth="1"/>
    <col min="14835" max="14835" width="16.140625" style="1" customWidth="1"/>
    <col min="14836" max="14836" width="10.85546875" style="1" customWidth="1"/>
    <col min="14837" max="14838" width="14.140625" style="1" customWidth="1"/>
    <col min="14839" max="14839" width="15.85546875" style="1" customWidth="1"/>
    <col min="14840" max="14841" width="0" style="1" hidden="1" customWidth="1"/>
    <col min="14842" max="15078" width="9" style="1"/>
    <col min="15079" max="15079" width="14.140625" style="1" customWidth="1"/>
    <col min="15080" max="15081" width="15.42578125" style="1" customWidth="1"/>
    <col min="15082" max="15083" width="14" style="1" customWidth="1"/>
    <col min="15084" max="15084" width="15.140625" style="1" customWidth="1"/>
    <col min="15085" max="15086" width="0" style="1" hidden="1" customWidth="1"/>
    <col min="15087" max="15089" width="9" style="1"/>
    <col min="15090" max="15090" width="11" style="1" customWidth="1"/>
    <col min="15091" max="15091" width="16.140625" style="1" customWidth="1"/>
    <col min="15092" max="15092" width="10.85546875" style="1" customWidth="1"/>
    <col min="15093" max="15094" width="14.140625" style="1" customWidth="1"/>
    <col min="15095" max="15095" width="15.85546875" style="1" customWidth="1"/>
    <col min="15096" max="15097" width="0" style="1" hidden="1" customWidth="1"/>
    <col min="15098" max="15334" width="9" style="1"/>
    <col min="15335" max="15335" width="14.140625" style="1" customWidth="1"/>
    <col min="15336" max="15337" width="15.42578125" style="1" customWidth="1"/>
    <col min="15338" max="15339" width="14" style="1" customWidth="1"/>
    <col min="15340" max="15340" width="15.140625" style="1" customWidth="1"/>
    <col min="15341" max="15342" width="0" style="1" hidden="1" customWidth="1"/>
    <col min="15343" max="15345" width="9" style="1"/>
    <col min="15346" max="15346" width="11" style="1" customWidth="1"/>
    <col min="15347" max="15347" width="16.140625" style="1" customWidth="1"/>
    <col min="15348" max="15348" width="10.85546875" style="1" customWidth="1"/>
    <col min="15349" max="15350" width="14.140625" style="1" customWidth="1"/>
    <col min="15351" max="15351" width="15.85546875" style="1" customWidth="1"/>
    <col min="15352" max="15353" width="0" style="1" hidden="1" customWidth="1"/>
    <col min="15354" max="15590" width="9" style="1"/>
    <col min="15591" max="15591" width="14.140625" style="1" customWidth="1"/>
    <col min="15592" max="15593" width="15.42578125" style="1" customWidth="1"/>
    <col min="15594" max="15595" width="14" style="1" customWidth="1"/>
    <col min="15596" max="15596" width="15.140625" style="1" customWidth="1"/>
    <col min="15597" max="15598" width="0" style="1" hidden="1" customWidth="1"/>
    <col min="15599" max="15601" width="9" style="1"/>
    <col min="15602" max="15602" width="11" style="1" customWidth="1"/>
    <col min="15603" max="15603" width="16.140625" style="1" customWidth="1"/>
    <col min="15604" max="15604" width="10.85546875" style="1" customWidth="1"/>
    <col min="15605" max="15606" width="14.140625" style="1" customWidth="1"/>
    <col min="15607" max="15607" width="15.85546875" style="1" customWidth="1"/>
    <col min="15608" max="15609" width="0" style="1" hidden="1" customWidth="1"/>
    <col min="15610" max="15846" width="9" style="1"/>
    <col min="15847" max="15847" width="14.140625" style="1" customWidth="1"/>
    <col min="15848" max="15849" width="15.42578125" style="1" customWidth="1"/>
    <col min="15850" max="15851" width="14" style="1" customWidth="1"/>
    <col min="15852" max="15852" width="15.140625" style="1" customWidth="1"/>
    <col min="15853" max="15854" width="0" style="1" hidden="1" customWidth="1"/>
    <col min="15855" max="15857" width="9" style="1"/>
    <col min="15858" max="15858" width="11" style="1" customWidth="1"/>
    <col min="15859" max="15859" width="16.140625" style="1" customWidth="1"/>
    <col min="15860" max="15860" width="10.85546875" style="1" customWidth="1"/>
    <col min="15861" max="15862" width="14.140625" style="1" customWidth="1"/>
    <col min="15863" max="15863" width="15.85546875" style="1" customWidth="1"/>
    <col min="15864" max="15865" width="0" style="1" hidden="1" customWidth="1"/>
    <col min="15866" max="16102" width="9" style="1"/>
    <col min="16103" max="16103" width="14.140625" style="1" customWidth="1"/>
    <col min="16104" max="16105" width="15.42578125" style="1" customWidth="1"/>
    <col min="16106" max="16107" width="14" style="1" customWidth="1"/>
    <col min="16108" max="16108" width="15.140625" style="1" customWidth="1"/>
    <col min="16109" max="16110" width="0" style="1" hidden="1" customWidth="1"/>
    <col min="16111" max="16113" width="9" style="1"/>
    <col min="16114" max="16114" width="11" style="1" customWidth="1"/>
    <col min="16115" max="16115" width="16.140625" style="1" customWidth="1"/>
    <col min="16116" max="16116" width="10.85546875" style="1" customWidth="1"/>
    <col min="16117" max="16118" width="14.140625" style="1" customWidth="1"/>
    <col min="16119" max="16119" width="15.85546875" style="1" customWidth="1"/>
    <col min="16120" max="16121" width="0" style="1" hidden="1" customWidth="1"/>
    <col min="16122" max="16384" width="9" style="1"/>
  </cols>
  <sheetData>
    <row r="1" spans="1:10" x14ac:dyDescent="0.2">
      <c r="B1" s="155" t="s">
        <v>0</v>
      </c>
      <c r="C1" s="155"/>
      <c r="D1" s="155"/>
      <c r="E1" s="155"/>
      <c r="F1" s="155"/>
    </row>
    <row r="2" spans="1:10" x14ac:dyDescent="0.2">
      <c r="B2" s="161" t="s">
        <v>1</v>
      </c>
      <c r="C2" s="161"/>
      <c r="D2" s="161"/>
      <c r="E2" s="161"/>
      <c r="F2" s="161"/>
    </row>
    <row r="3" spans="1:10" x14ac:dyDescent="0.2">
      <c r="B3" s="108"/>
      <c r="C3" s="108"/>
      <c r="D3" s="108"/>
      <c r="E3" s="108"/>
      <c r="F3" s="109" t="s">
        <v>167</v>
      </c>
    </row>
    <row r="4" spans="1:10" s="4" customFormat="1" ht="15" x14ac:dyDescent="0.25">
      <c r="A4" s="2" t="s">
        <v>2</v>
      </c>
      <c r="B4" s="3" t="s">
        <v>3</v>
      </c>
      <c r="C4" s="3" t="s">
        <v>211</v>
      </c>
      <c r="D4" s="3" t="s">
        <v>4</v>
      </c>
      <c r="E4" s="3" t="s">
        <v>5</v>
      </c>
      <c r="F4" s="3" t="s">
        <v>6</v>
      </c>
    </row>
    <row r="5" spans="1:10" customFormat="1" ht="15" x14ac:dyDescent="0.25">
      <c r="A5" s="5" t="s">
        <v>7</v>
      </c>
      <c r="B5" s="5" t="s">
        <v>8</v>
      </c>
      <c r="C5" s="6">
        <v>123531957</v>
      </c>
      <c r="D5" s="6">
        <v>131185233</v>
      </c>
      <c r="E5" s="6">
        <v>131185233</v>
      </c>
      <c r="F5" s="6">
        <v>131185233</v>
      </c>
      <c r="I5" s="13">
        <f>D5-C5</f>
        <v>7653276</v>
      </c>
      <c r="J5" t="s">
        <v>228</v>
      </c>
    </row>
    <row r="6" spans="1:10" s="9" customFormat="1" ht="15" x14ac:dyDescent="0.25">
      <c r="A6" s="5" t="s">
        <v>9</v>
      </c>
      <c r="B6" s="7" t="s">
        <v>10</v>
      </c>
      <c r="C6" s="8">
        <v>24146875</v>
      </c>
      <c r="D6" s="8">
        <v>15706819</v>
      </c>
      <c r="E6" s="8">
        <v>15706819</v>
      </c>
      <c r="F6" s="8">
        <v>15706819</v>
      </c>
      <c r="I6" s="133">
        <f>D6-C6</f>
        <v>-8440056</v>
      </c>
    </row>
    <row r="7" spans="1:10" customFormat="1" ht="15" x14ac:dyDescent="0.25">
      <c r="A7" s="5" t="s">
        <v>11</v>
      </c>
      <c r="B7" s="5" t="s">
        <v>12</v>
      </c>
      <c r="C7" s="6">
        <v>112200000</v>
      </c>
      <c r="D7" s="6">
        <v>74290000</v>
      </c>
      <c r="E7" s="6">
        <v>74290000</v>
      </c>
      <c r="F7" s="6">
        <v>74290000</v>
      </c>
      <c r="I7" s="13"/>
    </row>
    <row r="8" spans="1:10" customFormat="1" ht="15" x14ac:dyDescent="0.25">
      <c r="A8" s="5" t="s">
        <v>13</v>
      </c>
      <c r="B8" s="7" t="s">
        <v>14</v>
      </c>
      <c r="C8" s="8">
        <v>90000000</v>
      </c>
      <c r="D8" s="8">
        <v>45000000</v>
      </c>
      <c r="E8" s="8">
        <v>45000000</v>
      </c>
      <c r="F8" s="8">
        <v>45000000</v>
      </c>
      <c r="I8" s="13">
        <f t="shared" ref="I8:I17" si="0">D8-C8</f>
        <v>-45000000</v>
      </c>
    </row>
    <row r="9" spans="1:10" customFormat="1" ht="15" x14ac:dyDescent="0.25">
      <c r="A9" s="5" t="s">
        <v>15</v>
      </c>
      <c r="B9" s="7" t="s">
        <v>16</v>
      </c>
      <c r="C9" s="8">
        <v>15000000</v>
      </c>
      <c r="D9" s="8">
        <v>15000000</v>
      </c>
      <c r="E9" s="8">
        <v>15000000</v>
      </c>
      <c r="F9" s="8">
        <v>15000000</v>
      </c>
      <c r="I9" s="13">
        <f t="shared" si="0"/>
        <v>0</v>
      </c>
    </row>
    <row r="10" spans="1:10" customFormat="1" ht="15" x14ac:dyDescent="0.25">
      <c r="A10" s="5" t="s">
        <v>17</v>
      </c>
      <c r="B10" s="7" t="s">
        <v>18</v>
      </c>
      <c r="C10" s="8">
        <v>6500000</v>
      </c>
      <c r="D10" s="8">
        <v>6500000</v>
      </c>
      <c r="E10" s="8">
        <v>6500000</v>
      </c>
      <c r="F10" s="8">
        <v>6500000</v>
      </c>
      <c r="I10" s="13">
        <f t="shared" si="0"/>
        <v>0</v>
      </c>
    </row>
    <row r="11" spans="1:10" customFormat="1" ht="15" x14ac:dyDescent="0.25">
      <c r="A11" s="5" t="s">
        <v>19</v>
      </c>
      <c r="B11" s="7" t="s">
        <v>20</v>
      </c>
      <c r="C11" s="8">
        <v>0</v>
      </c>
      <c r="D11" s="8">
        <v>7140000</v>
      </c>
      <c r="E11" s="8">
        <v>7140000</v>
      </c>
      <c r="F11" s="8">
        <v>7140000</v>
      </c>
      <c r="I11" s="13">
        <f t="shared" si="0"/>
        <v>7140000</v>
      </c>
    </row>
    <row r="12" spans="1:10" customFormat="1" ht="15" x14ac:dyDescent="0.25">
      <c r="A12" s="5" t="s">
        <v>21</v>
      </c>
      <c r="B12" s="7" t="s">
        <v>22</v>
      </c>
      <c r="C12" s="8">
        <v>700000</v>
      </c>
      <c r="D12" s="8">
        <v>650000</v>
      </c>
      <c r="E12" s="8">
        <v>650000</v>
      </c>
      <c r="F12" s="8">
        <v>650000</v>
      </c>
      <c r="I12" s="13">
        <f t="shared" si="0"/>
        <v>-50000</v>
      </c>
    </row>
    <row r="13" spans="1:10" customFormat="1" ht="15" x14ac:dyDescent="0.25">
      <c r="A13" s="5" t="s">
        <v>23</v>
      </c>
      <c r="B13" s="5" t="s">
        <v>24</v>
      </c>
      <c r="C13" s="6">
        <v>2233680</v>
      </c>
      <c r="D13" s="6">
        <v>1662680</v>
      </c>
      <c r="E13" s="6">
        <v>1662680</v>
      </c>
      <c r="F13" s="6">
        <v>1662680</v>
      </c>
      <c r="I13" s="13">
        <f t="shared" si="0"/>
        <v>-571000</v>
      </c>
      <c r="J13" t="s">
        <v>222</v>
      </c>
    </row>
    <row r="14" spans="1:10" customFormat="1" ht="15" x14ac:dyDescent="0.25">
      <c r="A14" s="5" t="s">
        <v>25</v>
      </c>
      <c r="B14" s="5" t="s">
        <v>26</v>
      </c>
      <c r="C14" s="6">
        <v>7162057</v>
      </c>
      <c r="D14" s="6">
        <v>4189000</v>
      </c>
      <c r="E14" s="6">
        <v>4189000</v>
      </c>
      <c r="F14" s="6">
        <v>4189000</v>
      </c>
      <c r="I14" s="13">
        <f t="shared" si="0"/>
        <v>-2973057</v>
      </c>
      <c r="J14" t="s">
        <v>223</v>
      </c>
    </row>
    <row r="15" spans="1:10" customFormat="1" ht="15" x14ac:dyDescent="0.25">
      <c r="A15" s="5" t="s">
        <v>27</v>
      </c>
      <c r="B15" s="5" t="s">
        <v>28</v>
      </c>
      <c r="C15" s="6">
        <v>16983900</v>
      </c>
      <c r="D15" s="6">
        <v>15685900</v>
      </c>
      <c r="E15" s="6">
        <v>15685900</v>
      </c>
      <c r="F15" s="6">
        <v>15685900</v>
      </c>
      <c r="I15" s="13">
        <f t="shared" si="0"/>
        <v>-1298000</v>
      </c>
      <c r="J15" t="s">
        <v>224</v>
      </c>
    </row>
    <row r="16" spans="1:10" customFormat="1" ht="15" x14ac:dyDescent="0.25">
      <c r="A16" s="5" t="s">
        <v>29</v>
      </c>
      <c r="B16" s="5" t="s">
        <v>30</v>
      </c>
      <c r="C16" s="6">
        <v>5748000</v>
      </c>
      <c r="D16" s="6">
        <v>5113000</v>
      </c>
      <c r="E16" s="6">
        <v>5113000</v>
      </c>
      <c r="F16" s="6">
        <v>5113000</v>
      </c>
      <c r="I16" s="13">
        <f t="shared" si="0"/>
        <v>-635000</v>
      </c>
    </row>
    <row r="17" spans="1:10" customFormat="1" ht="15" x14ac:dyDescent="0.25">
      <c r="A17" s="5" t="s">
        <v>31</v>
      </c>
      <c r="B17" s="5" t="s">
        <v>32</v>
      </c>
      <c r="C17" s="6">
        <v>8508925</v>
      </c>
      <c r="D17" s="6">
        <v>4672000</v>
      </c>
      <c r="E17" s="6">
        <v>4672000</v>
      </c>
      <c r="F17" s="6">
        <v>4672000</v>
      </c>
      <c r="I17" s="13">
        <f t="shared" si="0"/>
        <v>-3836925</v>
      </c>
      <c r="J17" t="s">
        <v>225</v>
      </c>
    </row>
    <row r="18" spans="1:10" customFormat="1" ht="15" x14ac:dyDescent="0.25">
      <c r="A18" s="5" t="s">
        <v>33</v>
      </c>
      <c r="B18" s="10" t="s">
        <v>34</v>
      </c>
      <c r="C18" s="11">
        <f>SUM(C5,C7,C13:C17)</f>
        <v>276368519</v>
      </c>
      <c r="D18" s="11">
        <f>SUM(D5,D7,D13:D17)</f>
        <v>236797813</v>
      </c>
      <c r="E18" s="11">
        <f t="shared" ref="E18:F18" si="1">SUM(E5,E7,E13:E17)</f>
        <v>236797813</v>
      </c>
      <c r="F18" s="11">
        <f t="shared" si="1"/>
        <v>236797813</v>
      </c>
      <c r="I18" s="134">
        <f>SUM(I5:I17)-I6</f>
        <v>-39570706</v>
      </c>
    </row>
    <row r="19" spans="1:10" customFormat="1" ht="15" x14ac:dyDescent="0.25">
      <c r="A19" s="5" t="s">
        <v>35</v>
      </c>
      <c r="B19" s="5" t="s">
        <v>36</v>
      </c>
      <c r="C19" s="12">
        <v>100655310</v>
      </c>
      <c r="D19" s="12">
        <v>75066980</v>
      </c>
      <c r="E19" s="12">
        <v>75066980</v>
      </c>
      <c r="F19" s="12">
        <v>75066980</v>
      </c>
      <c r="I19" s="13">
        <f>C19-D19</f>
        <v>25588330</v>
      </c>
    </row>
    <row r="20" spans="1:10" customFormat="1" ht="15" x14ac:dyDescent="0.25">
      <c r="A20" s="5" t="s">
        <v>37</v>
      </c>
      <c r="B20" s="5" t="s">
        <v>38</v>
      </c>
      <c r="C20" s="6">
        <v>53532000</v>
      </c>
      <c r="D20" s="6">
        <v>53040000</v>
      </c>
      <c r="E20" s="6">
        <v>53040000</v>
      </c>
      <c r="F20" s="6">
        <v>53040000</v>
      </c>
      <c r="I20" s="13">
        <f t="shared" ref="I20:I23" si="2">C20-D20</f>
        <v>492000</v>
      </c>
    </row>
    <row r="21" spans="1:10" customFormat="1" ht="15" x14ac:dyDescent="0.25">
      <c r="A21" s="5" t="s">
        <v>39</v>
      </c>
      <c r="B21" s="5" t="s">
        <v>40</v>
      </c>
      <c r="C21" s="6">
        <v>83358273</v>
      </c>
      <c r="D21" s="6">
        <v>81120552</v>
      </c>
      <c r="E21" s="6">
        <v>81120552</v>
      </c>
      <c r="F21" s="6">
        <v>81120552</v>
      </c>
      <c r="I21" s="13">
        <f t="shared" si="2"/>
        <v>2237721</v>
      </c>
    </row>
    <row r="22" spans="1:10" customFormat="1" ht="15" x14ac:dyDescent="0.25">
      <c r="A22" s="5" t="s">
        <v>41</v>
      </c>
      <c r="B22" s="5" t="s">
        <v>42</v>
      </c>
      <c r="C22" s="6">
        <v>9906000</v>
      </c>
      <c r="D22" s="6">
        <v>9267000</v>
      </c>
      <c r="E22" s="6">
        <v>9267000</v>
      </c>
      <c r="F22" s="6">
        <v>9267000</v>
      </c>
      <c r="I22" s="13">
        <f t="shared" si="2"/>
        <v>639000</v>
      </c>
    </row>
    <row r="23" spans="1:10" customFormat="1" ht="15" x14ac:dyDescent="0.25">
      <c r="A23" s="5" t="s">
        <v>43</v>
      </c>
      <c r="B23" s="5" t="s">
        <v>44</v>
      </c>
      <c r="C23" s="6">
        <v>2220000</v>
      </c>
      <c r="D23" s="6">
        <v>2320000</v>
      </c>
      <c r="E23" s="6">
        <v>2320000</v>
      </c>
      <c r="F23" s="6">
        <v>2320000</v>
      </c>
      <c r="H23" t="s">
        <v>45</v>
      </c>
      <c r="I23" s="13">
        <f t="shared" si="2"/>
        <v>-100000</v>
      </c>
    </row>
    <row r="24" spans="1:10" customFormat="1" ht="15" x14ac:dyDescent="0.25">
      <c r="A24" s="5" t="s">
        <v>46</v>
      </c>
      <c r="B24" s="10" t="s">
        <v>47</v>
      </c>
      <c r="C24" s="11">
        <f>SUM(C19:C23)</f>
        <v>249671583</v>
      </c>
      <c r="D24" s="11">
        <f>SUM(D19:D23)</f>
        <v>220814532</v>
      </c>
      <c r="E24" s="11">
        <f>SUM(E19:E23)</f>
        <v>220814532</v>
      </c>
      <c r="F24" s="11">
        <f>SUM(F19:F23)</f>
        <v>220814532</v>
      </c>
      <c r="G24" s="13">
        <f>SUM(D17,D34)</f>
        <v>20672000</v>
      </c>
      <c r="I24" s="134">
        <f>C24-D24</f>
        <v>28857051</v>
      </c>
    </row>
    <row r="25" spans="1:10" customFormat="1" ht="15" x14ac:dyDescent="0.25">
      <c r="A25" s="5" t="s">
        <v>48</v>
      </c>
      <c r="B25" s="14" t="s">
        <v>49</v>
      </c>
      <c r="C25" s="15">
        <f>C18-C24</f>
        <v>26696936</v>
      </c>
      <c r="D25" s="15">
        <f>D18-D24</f>
        <v>15983281</v>
      </c>
      <c r="E25" s="15">
        <f>E18-E24</f>
        <v>15983281</v>
      </c>
      <c r="F25" s="15">
        <f>F18-F24</f>
        <v>15983281</v>
      </c>
      <c r="G25" s="13">
        <f>SUM(D23,D30)</f>
        <v>9720000</v>
      </c>
    </row>
    <row r="26" spans="1:10" s="19" customFormat="1" ht="15" x14ac:dyDescent="0.25">
      <c r="A26" s="5" t="s">
        <v>46</v>
      </c>
      <c r="B26" s="16" t="s">
        <v>50</v>
      </c>
      <c r="C26" s="17"/>
      <c r="D26" s="17">
        <v>371364652</v>
      </c>
      <c r="E26" s="18"/>
      <c r="F26" s="18"/>
      <c r="G26" s="20">
        <f>G24-G25</f>
        <v>10952000</v>
      </c>
    </row>
    <row r="27" spans="1:10" s="19" customFormat="1" ht="15" x14ac:dyDescent="0.25">
      <c r="A27" s="5" t="s">
        <v>48</v>
      </c>
      <c r="B27" s="5" t="s">
        <v>51</v>
      </c>
      <c r="C27" s="17">
        <v>500000</v>
      </c>
      <c r="D27" s="6">
        <v>100000</v>
      </c>
      <c r="E27" s="18"/>
      <c r="F27" s="18"/>
      <c r="H27" s="19" t="s">
        <v>52</v>
      </c>
    </row>
    <row r="28" spans="1:10" customFormat="1" ht="15" x14ac:dyDescent="0.25">
      <c r="A28" s="5" t="s">
        <v>53</v>
      </c>
      <c r="B28" s="10" t="s">
        <v>50</v>
      </c>
      <c r="C28" s="11">
        <f>SUM(C26:C27)</f>
        <v>500000</v>
      </c>
      <c r="D28" s="11">
        <f>SUM(D26:D27)</f>
        <v>371464652</v>
      </c>
      <c r="E28" s="11">
        <f t="shared" ref="E28:F28" si="3">SUM(E26:E27)</f>
        <v>0</v>
      </c>
      <c r="F28" s="11">
        <f t="shared" si="3"/>
        <v>0</v>
      </c>
      <c r="G28" s="13">
        <f>E17+E34</f>
        <v>15624000</v>
      </c>
    </row>
    <row r="29" spans="1:10" customFormat="1" ht="15" x14ac:dyDescent="0.25">
      <c r="A29" s="5" t="s">
        <v>54</v>
      </c>
      <c r="B29" s="21" t="s">
        <v>55</v>
      </c>
      <c r="C29" s="22">
        <v>31775000</v>
      </c>
      <c r="D29" s="22">
        <v>400588493</v>
      </c>
      <c r="E29" s="22">
        <v>7050000</v>
      </c>
      <c r="F29" s="22">
        <v>3800000</v>
      </c>
      <c r="G29" s="13">
        <f>SUM(E30,E23)</f>
        <v>6820000</v>
      </c>
    </row>
    <row r="30" spans="1:10" customFormat="1" ht="15" x14ac:dyDescent="0.25">
      <c r="A30" s="5" t="s">
        <v>56</v>
      </c>
      <c r="B30" s="21" t="s">
        <v>57</v>
      </c>
      <c r="C30" s="129"/>
      <c r="D30" s="22">
        <v>7400000</v>
      </c>
      <c r="E30" s="22">
        <v>4500000</v>
      </c>
      <c r="F30" s="22">
        <v>4000000</v>
      </c>
      <c r="G30" s="13">
        <f>G28-G29</f>
        <v>8804000</v>
      </c>
    </row>
    <row r="31" spans="1:10" customFormat="1" ht="15" x14ac:dyDescent="0.25">
      <c r="A31" s="5" t="s">
        <v>58</v>
      </c>
      <c r="B31" s="10" t="s">
        <v>59</v>
      </c>
      <c r="C31" s="11">
        <f>SUM(C29:C30)</f>
        <v>31775000</v>
      </c>
      <c r="D31" s="11">
        <f>SUM(D29:D30)</f>
        <v>407988493</v>
      </c>
      <c r="E31" s="11">
        <f>SUM(E29:E30)</f>
        <v>11550000</v>
      </c>
      <c r="F31" s="11">
        <f>SUM(F29:F30)</f>
        <v>7800000</v>
      </c>
    </row>
    <row r="32" spans="1:10" customFormat="1" ht="15" x14ac:dyDescent="0.25">
      <c r="A32" s="5" t="s">
        <v>60</v>
      </c>
      <c r="B32" s="14" t="s">
        <v>61</v>
      </c>
      <c r="C32" s="15">
        <f>C28-C31</f>
        <v>-31275000</v>
      </c>
      <c r="D32" s="15">
        <f>D28-D31</f>
        <v>-36523841</v>
      </c>
      <c r="E32" s="15">
        <f>E28-E31</f>
        <v>-11550000</v>
      </c>
      <c r="F32" s="15">
        <f>F28-F31</f>
        <v>-7800000</v>
      </c>
      <c r="H32" t="s">
        <v>62</v>
      </c>
    </row>
    <row r="33" spans="1:9" customFormat="1" ht="15" x14ac:dyDescent="0.25">
      <c r="A33" s="5" t="s">
        <v>63</v>
      </c>
      <c r="B33" s="5" t="s">
        <v>64</v>
      </c>
      <c r="C33" s="6">
        <v>125189246</v>
      </c>
      <c r="D33" s="6">
        <v>95000000</v>
      </c>
      <c r="E33" s="6">
        <v>71375820</v>
      </c>
      <c r="F33" s="6">
        <v>69825481</v>
      </c>
      <c r="G33" s="13">
        <f>F34+F17</f>
        <v>13476000</v>
      </c>
    </row>
    <row r="34" spans="1:9" customFormat="1" ht="15" x14ac:dyDescent="0.25">
      <c r="A34" s="5" t="s">
        <v>65</v>
      </c>
      <c r="B34" s="5" t="s">
        <v>66</v>
      </c>
      <c r="C34" s="6">
        <v>12940853</v>
      </c>
      <c r="D34" s="6">
        <v>16000000</v>
      </c>
      <c r="E34" s="6">
        <v>10952000</v>
      </c>
      <c r="F34" s="6">
        <v>8804000</v>
      </c>
      <c r="G34" s="13">
        <f>F23+F30</f>
        <v>6320000</v>
      </c>
    </row>
    <row r="35" spans="1:9" customFormat="1" ht="15" x14ac:dyDescent="0.25">
      <c r="A35" s="5" t="s">
        <v>68</v>
      </c>
      <c r="B35" s="10" t="s">
        <v>67</v>
      </c>
      <c r="C35" s="11">
        <f>SUM(C18,C28,C33,C34)</f>
        <v>414998618</v>
      </c>
      <c r="D35" s="11">
        <f>SUM(D18,D28,D33,D34)</f>
        <v>719262465</v>
      </c>
      <c r="E35" s="11">
        <f>SUM(E18,E28,E33,E34)</f>
        <v>319125633</v>
      </c>
      <c r="F35" s="11">
        <f>SUM(F18,F28,F33,F34)</f>
        <v>315427294</v>
      </c>
      <c r="G35" s="13">
        <f>G33-G34</f>
        <v>7156000</v>
      </c>
    </row>
    <row r="36" spans="1:9" customFormat="1" ht="15" x14ac:dyDescent="0.25">
      <c r="A36" s="5" t="s">
        <v>70</v>
      </c>
      <c r="B36" s="10" t="s">
        <v>69</v>
      </c>
      <c r="C36" s="11">
        <f>SUM(C24,C31)</f>
        <v>281446583</v>
      </c>
      <c r="D36" s="11">
        <f>SUM(D24,D31)</f>
        <v>628803025</v>
      </c>
      <c r="E36" s="11">
        <f>SUM(E24,E31)</f>
        <v>232364532</v>
      </c>
      <c r="F36" s="11">
        <f>SUM(F24,F31)</f>
        <v>228614532</v>
      </c>
    </row>
    <row r="37" spans="1:9" customFormat="1" ht="15" x14ac:dyDescent="0.25">
      <c r="A37" s="5" t="s">
        <v>212</v>
      </c>
      <c r="B37" s="14" t="s">
        <v>71</v>
      </c>
      <c r="C37" s="15">
        <f>C35-C36</f>
        <v>133552035</v>
      </c>
      <c r="D37" s="15">
        <f>D35-D36</f>
        <v>90459440</v>
      </c>
      <c r="E37" s="15">
        <f t="shared" ref="E37:F37" si="4">E35-E36</f>
        <v>86761101</v>
      </c>
      <c r="F37" s="15">
        <f t="shared" si="4"/>
        <v>86812762</v>
      </c>
    </row>
    <row r="38" spans="1:9" s="19" customFormat="1" ht="15" x14ac:dyDescent="0.25">
      <c r="A38" s="5" t="s">
        <v>215</v>
      </c>
      <c r="B38" s="131" t="s">
        <v>213</v>
      </c>
      <c r="C38" s="18">
        <v>-22552035</v>
      </c>
      <c r="D38" s="130"/>
      <c r="E38" s="130"/>
      <c r="F38" s="130"/>
    </row>
    <row r="39" spans="1:9" s="19" customFormat="1" ht="15" x14ac:dyDescent="0.25">
      <c r="A39" s="5" t="s">
        <v>216</v>
      </c>
      <c r="B39" s="131" t="s">
        <v>214</v>
      </c>
      <c r="C39" s="18">
        <f>SUM(C37:C38)</f>
        <v>111000000</v>
      </c>
      <c r="D39" s="130"/>
      <c r="E39" s="130"/>
      <c r="F39" s="130"/>
    </row>
    <row r="40" spans="1:9" ht="15" x14ac:dyDescent="0.25">
      <c r="A40"/>
      <c r="B40"/>
      <c r="C40" s="13"/>
      <c r="D40"/>
      <c r="E40"/>
      <c r="F40"/>
      <c r="G40"/>
      <c r="H40"/>
      <c r="I40"/>
    </row>
    <row r="41" spans="1:9" ht="15" x14ac:dyDescent="0.25">
      <c r="A41"/>
      <c r="B41"/>
      <c r="C41" s="13"/>
      <c r="D41"/>
      <c r="E41"/>
      <c r="F41"/>
      <c r="G41"/>
      <c r="H41"/>
      <c r="I41"/>
    </row>
    <row r="42" spans="1:9" ht="15" x14ac:dyDescent="0.25">
      <c r="A42"/>
      <c r="B42" s="162" t="s">
        <v>220</v>
      </c>
      <c r="C42" s="162"/>
      <c r="D42"/>
      <c r="E42"/>
      <c r="F42"/>
      <c r="G42"/>
      <c r="H42"/>
      <c r="I42"/>
    </row>
    <row r="43" spans="1:9" ht="15" x14ac:dyDescent="0.25">
      <c r="A43"/>
      <c r="B43" s="132" t="s">
        <v>217</v>
      </c>
      <c r="C43" s="13">
        <v>-36523841</v>
      </c>
      <c r="D43"/>
      <c r="E43"/>
      <c r="F43"/>
      <c r="G43"/>
      <c r="H43"/>
      <c r="I43"/>
    </row>
    <row r="44" spans="1:9" ht="15" x14ac:dyDescent="0.25">
      <c r="A44"/>
      <c r="B44" s="132" t="s">
        <v>218</v>
      </c>
      <c r="C44" s="13">
        <v>7400000</v>
      </c>
      <c r="D44"/>
      <c r="E44"/>
      <c r="F44"/>
      <c r="G44"/>
      <c r="H44"/>
      <c r="I44"/>
    </row>
    <row r="45" spans="1:9" ht="15" x14ac:dyDescent="0.25">
      <c r="A45"/>
      <c r="B45" s="132" t="s">
        <v>219</v>
      </c>
      <c r="C45" s="13">
        <v>-100000</v>
      </c>
      <c r="D45"/>
      <c r="E45"/>
      <c r="F45"/>
      <c r="G45"/>
      <c r="H45"/>
      <c r="I45"/>
    </row>
    <row r="46" spans="1:9" ht="15" x14ac:dyDescent="0.25">
      <c r="A46"/>
      <c r="B46" s="163" t="s">
        <v>221</v>
      </c>
      <c r="C46" s="13">
        <f>SUM(C43:C45)</f>
        <v>-29223841</v>
      </c>
      <c r="D46"/>
      <c r="E46"/>
      <c r="F46"/>
      <c r="G46"/>
      <c r="H46"/>
      <c r="I46"/>
    </row>
    <row r="47" spans="1:9" ht="15" x14ac:dyDescent="0.25">
      <c r="A47"/>
      <c r="B47" s="163"/>
      <c r="C47"/>
      <c r="D47"/>
      <c r="E47"/>
      <c r="F47"/>
      <c r="G47"/>
      <c r="H47"/>
      <c r="I47"/>
    </row>
    <row r="48" spans="1:9" ht="15" x14ac:dyDescent="0.25">
      <c r="A48"/>
      <c r="B48"/>
      <c r="C48"/>
      <c r="D48"/>
      <c r="E48"/>
      <c r="F48"/>
      <c r="G48"/>
      <c r="H48"/>
      <c r="I48"/>
    </row>
    <row r="49" spans="1:9" ht="15" x14ac:dyDescent="0.25">
      <c r="A49"/>
      <c r="B49"/>
      <c r="C49"/>
      <c r="D49"/>
      <c r="E49"/>
      <c r="F49"/>
      <c r="G49"/>
      <c r="H49"/>
      <c r="I49"/>
    </row>
    <row r="50" spans="1:9" ht="15" x14ac:dyDescent="0.25">
      <c r="A50"/>
      <c r="B50"/>
      <c r="C50"/>
      <c r="D50"/>
      <c r="E50"/>
      <c r="F50"/>
      <c r="G50"/>
      <c r="H50"/>
      <c r="I50"/>
    </row>
    <row r="51" spans="1:9" ht="15" x14ac:dyDescent="0.25">
      <c r="A51"/>
      <c r="B51"/>
      <c r="C51"/>
      <c r="D51"/>
      <c r="E51"/>
      <c r="F51"/>
      <c r="G51"/>
      <c r="H51"/>
      <c r="I51"/>
    </row>
    <row r="52" spans="1:9" ht="15" x14ac:dyDescent="0.25">
      <c r="A52"/>
      <c r="B52"/>
      <c r="C52"/>
      <c r="D52"/>
      <c r="E52"/>
      <c r="F52"/>
      <c r="G52"/>
      <c r="H52"/>
      <c r="I52"/>
    </row>
    <row r="53" spans="1:9" ht="15" x14ac:dyDescent="0.25">
      <c r="A53"/>
      <c r="B53"/>
      <c r="C53"/>
      <c r="D53"/>
      <c r="E53"/>
      <c r="F53"/>
      <c r="G53"/>
      <c r="H53"/>
      <c r="I53"/>
    </row>
  </sheetData>
  <mergeCells count="4">
    <mergeCell ref="B1:F1"/>
    <mergeCell ref="B2:F2"/>
    <mergeCell ref="B42:C42"/>
    <mergeCell ref="B46:B47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35"/>
  <sheetViews>
    <sheetView topLeftCell="A16" workbookViewId="0">
      <selection activeCell="I23" sqref="I23"/>
    </sheetView>
  </sheetViews>
  <sheetFormatPr defaultRowHeight="15" x14ac:dyDescent="0.25"/>
  <cols>
    <col min="1" max="1" width="5" style="83" customWidth="1"/>
    <col min="2" max="2" width="50" style="83" customWidth="1"/>
    <col min="3" max="3" width="9.140625" style="83" customWidth="1"/>
    <col min="4" max="4" width="9.42578125" style="83" customWidth="1"/>
    <col min="5" max="5" width="10.140625" style="83" hidden="1" customWidth="1"/>
    <col min="6" max="6" width="9.42578125" style="83" hidden="1" customWidth="1"/>
    <col min="7" max="7" width="13.42578125" style="83" customWidth="1"/>
    <col min="8" max="8" width="10" style="83" bestFit="1" customWidth="1"/>
    <col min="9" max="9" width="9.7109375" style="83" customWidth="1"/>
    <col min="10" max="10" width="9" style="83"/>
    <col min="11" max="11" width="8.7109375" style="83" bestFit="1" customWidth="1"/>
    <col min="12" max="261" width="9" style="83"/>
    <col min="262" max="262" width="8.28515625" style="83" bestFit="1" customWidth="1"/>
    <col min="263" max="263" width="8.28515625" style="83" customWidth="1"/>
    <col min="264" max="264" width="15.5703125" style="83" customWidth="1"/>
    <col min="265" max="517" width="9" style="83"/>
    <col min="518" max="518" width="8.28515625" style="83" bestFit="1" customWidth="1"/>
    <col min="519" max="519" width="8.28515625" style="83" customWidth="1"/>
    <col min="520" max="520" width="15.5703125" style="83" customWidth="1"/>
    <col min="521" max="773" width="9" style="83"/>
    <col min="774" max="774" width="8.28515625" style="83" bestFit="1" customWidth="1"/>
    <col min="775" max="775" width="8.28515625" style="83" customWidth="1"/>
    <col min="776" max="776" width="15.5703125" style="83" customWidth="1"/>
    <col min="777" max="1029" width="9" style="83"/>
    <col min="1030" max="1030" width="8.28515625" style="83" bestFit="1" customWidth="1"/>
    <col min="1031" max="1031" width="8.28515625" style="83" customWidth="1"/>
    <col min="1032" max="1032" width="15.5703125" style="83" customWidth="1"/>
    <col min="1033" max="1285" width="9" style="83"/>
    <col min="1286" max="1286" width="8.28515625" style="83" bestFit="1" customWidth="1"/>
    <col min="1287" max="1287" width="8.28515625" style="83" customWidth="1"/>
    <col min="1288" max="1288" width="15.5703125" style="83" customWidth="1"/>
    <col min="1289" max="1541" width="9" style="83"/>
    <col min="1542" max="1542" width="8.28515625" style="83" bestFit="1" customWidth="1"/>
    <col min="1543" max="1543" width="8.28515625" style="83" customWidth="1"/>
    <col min="1544" max="1544" width="15.5703125" style="83" customWidth="1"/>
    <col min="1545" max="1797" width="9" style="83"/>
    <col min="1798" max="1798" width="8.28515625" style="83" bestFit="1" customWidth="1"/>
    <col min="1799" max="1799" width="8.28515625" style="83" customWidth="1"/>
    <col min="1800" max="1800" width="15.5703125" style="83" customWidth="1"/>
    <col min="1801" max="2053" width="9" style="83"/>
    <col min="2054" max="2054" width="8.28515625" style="83" bestFit="1" customWidth="1"/>
    <col min="2055" max="2055" width="8.28515625" style="83" customWidth="1"/>
    <col min="2056" max="2056" width="15.5703125" style="83" customWidth="1"/>
    <col min="2057" max="2309" width="9" style="83"/>
    <col min="2310" max="2310" width="8.28515625" style="83" bestFit="1" customWidth="1"/>
    <col min="2311" max="2311" width="8.28515625" style="83" customWidth="1"/>
    <col min="2312" max="2312" width="15.5703125" style="83" customWidth="1"/>
    <col min="2313" max="2565" width="9" style="83"/>
    <col min="2566" max="2566" width="8.28515625" style="83" bestFit="1" customWidth="1"/>
    <col min="2567" max="2567" width="8.28515625" style="83" customWidth="1"/>
    <col min="2568" max="2568" width="15.5703125" style="83" customWidth="1"/>
    <col min="2569" max="2821" width="9" style="83"/>
    <col min="2822" max="2822" width="8.28515625" style="83" bestFit="1" customWidth="1"/>
    <col min="2823" max="2823" width="8.28515625" style="83" customWidth="1"/>
    <col min="2824" max="2824" width="15.5703125" style="83" customWidth="1"/>
    <col min="2825" max="3077" width="9" style="83"/>
    <col min="3078" max="3078" width="8.28515625" style="83" bestFit="1" customWidth="1"/>
    <col min="3079" max="3079" width="8.28515625" style="83" customWidth="1"/>
    <col min="3080" max="3080" width="15.5703125" style="83" customWidth="1"/>
    <col min="3081" max="3333" width="9" style="83"/>
    <col min="3334" max="3334" width="8.28515625" style="83" bestFit="1" customWidth="1"/>
    <col min="3335" max="3335" width="8.28515625" style="83" customWidth="1"/>
    <col min="3336" max="3336" width="15.5703125" style="83" customWidth="1"/>
    <col min="3337" max="3589" width="9" style="83"/>
    <col min="3590" max="3590" width="8.28515625" style="83" bestFit="1" customWidth="1"/>
    <col min="3591" max="3591" width="8.28515625" style="83" customWidth="1"/>
    <col min="3592" max="3592" width="15.5703125" style="83" customWidth="1"/>
    <col min="3593" max="3845" width="9" style="83"/>
    <col min="3846" max="3846" width="8.28515625" style="83" bestFit="1" customWidth="1"/>
    <col min="3847" max="3847" width="8.28515625" style="83" customWidth="1"/>
    <col min="3848" max="3848" width="15.5703125" style="83" customWidth="1"/>
    <col min="3849" max="4101" width="9" style="83"/>
    <col min="4102" max="4102" width="8.28515625" style="83" bestFit="1" customWidth="1"/>
    <col min="4103" max="4103" width="8.28515625" style="83" customWidth="1"/>
    <col min="4104" max="4104" width="15.5703125" style="83" customWidth="1"/>
    <col min="4105" max="4357" width="9" style="83"/>
    <col min="4358" max="4358" width="8.28515625" style="83" bestFit="1" customWidth="1"/>
    <col min="4359" max="4359" width="8.28515625" style="83" customWidth="1"/>
    <col min="4360" max="4360" width="15.5703125" style="83" customWidth="1"/>
    <col min="4361" max="4613" width="9" style="83"/>
    <col min="4614" max="4614" width="8.28515625" style="83" bestFit="1" customWidth="1"/>
    <col min="4615" max="4615" width="8.28515625" style="83" customWidth="1"/>
    <col min="4616" max="4616" width="15.5703125" style="83" customWidth="1"/>
    <col min="4617" max="4869" width="9" style="83"/>
    <col min="4870" max="4870" width="8.28515625" style="83" bestFit="1" customWidth="1"/>
    <col min="4871" max="4871" width="8.28515625" style="83" customWidth="1"/>
    <col min="4872" max="4872" width="15.5703125" style="83" customWidth="1"/>
    <col min="4873" max="5125" width="9" style="83"/>
    <col min="5126" max="5126" width="8.28515625" style="83" bestFit="1" customWidth="1"/>
    <col min="5127" max="5127" width="8.28515625" style="83" customWidth="1"/>
    <col min="5128" max="5128" width="15.5703125" style="83" customWidth="1"/>
    <col min="5129" max="5381" width="9" style="83"/>
    <col min="5382" max="5382" width="8.28515625" style="83" bestFit="1" customWidth="1"/>
    <col min="5383" max="5383" width="8.28515625" style="83" customWidth="1"/>
    <col min="5384" max="5384" width="15.5703125" style="83" customWidth="1"/>
    <col min="5385" max="5637" width="9" style="83"/>
    <col min="5638" max="5638" width="8.28515625" style="83" bestFit="1" customWidth="1"/>
    <col min="5639" max="5639" width="8.28515625" style="83" customWidth="1"/>
    <col min="5640" max="5640" width="15.5703125" style="83" customWidth="1"/>
    <col min="5641" max="5893" width="9" style="83"/>
    <col min="5894" max="5894" width="8.28515625" style="83" bestFit="1" customWidth="1"/>
    <col min="5895" max="5895" width="8.28515625" style="83" customWidth="1"/>
    <col min="5896" max="5896" width="15.5703125" style="83" customWidth="1"/>
    <col min="5897" max="6149" width="9" style="83"/>
    <col min="6150" max="6150" width="8.28515625" style="83" bestFit="1" customWidth="1"/>
    <col min="6151" max="6151" width="8.28515625" style="83" customWidth="1"/>
    <col min="6152" max="6152" width="15.5703125" style="83" customWidth="1"/>
    <col min="6153" max="6405" width="9" style="83"/>
    <col min="6406" max="6406" width="8.28515625" style="83" bestFit="1" customWidth="1"/>
    <col min="6407" max="6407" width="8.28515625" style="83" customWidth="1"/>
    <col min="6408" max="6408" width="15.5703125" style="83" customWidth="1"/>
    <col min="6409" max="6661" width="9" style="83"/>
    <col min="6662" max="6662" width="8.28515625" style="83" bestFit="1" customWidth="1"/>
    <col min="6663" max="6663" width="8.28515625" style="83" customWidth="1"/>
    <col min="6664" max="6664" width="15.5703125" style="83" customWidth="1"/>
    <col min="6665" max="6917" width="9" style="83"/>
    <col min="6918" max="6918" width="8.28515625" style="83" bestFit="1" customWidth="1"/>
    <col min="6919" max="6919" width="8.28515625" style="83" customWidth="1"/>
    <col min="6920" max="6920" width="15.5703125" style="83" customWidth="1"/>
    <col min="6921" max="7173" width="9" style="83"/>
    <col min="7174" max="7174" width="8.28515625" style="83" bestFit="1" customWidth="1"/>
    <col min="7175" max="7175" width="8.28515625" style="83" customWidth="1"/>
    <col min="7176" max="7176" width="15.5703125" style="83" customWidth="1"/>
    <col min="7177" max="7429" width="9" style="83"/>
    <col min="7430" max="7430" width="8.28515625" style="83" bestFit="1" customWidth="1"/>
    <col min="7431" max="7431" width="8.28515625" style="83" customWidth="1"/>
    <col min="7432" max="7432" width="15.5703125" style="83" customWidth="1"/>
    <col min="7433" max="7685" width="9" style="83"/>
    <col min="7686" max="7686" width="8.28515625" style="83" bestFit="1" customWidth="1"/>
    <col min="7687" max="7687" width="8.28515625" style="83" customWidth="1"/>
    <col min="7688" max="7688" width="15.5703125" style="83" customWidth="1"/>
    <col min="7689" max="7941" width="9" style="83"/>
    <col min="7942" max="7942" width="8.28515625" style="83" bestFit="1" customWidth="1"/>
    <col min="7943" max="7943" width="8.28515625" style="83" customWidth="1"/>
    <col min="7944" max="7944" width="15.5703125" style="83" customWidth="1"/>
    <col min="7945" max="8197" width="9" style="83"/>
    <col min="8198" max="8198" width="8.28515625" style="83" bestFit="1" customWidth="1"/>
    <col min="8199" max="8199" width="8.28515625" style="83" customWidth="1"/>
    <col min="8200" max="8200" width="15.5703125" style="83" customWidth="1"/>
    <col min="8201" max="8453" width="9" style="83"/>
    <col min="8454" max="8454" width="8.28515625" style="83" bestFit="1" customWidth="1"/>
    <col min="8455" max="8455" width="8.28515625" style="83" customWidth="1"/>
    <col min="8456" max="8456" width="15.5703125" style="83" customWidth="1"/>
    <col min="8457" max="8709" width="9" style="83"/>
    <col min="8710" max="8710" width="8.28515625" style="83" bestFit="1" customWidth="1"/>
    <col min="8711" max="8711" width="8.28515625" style="83" customWidth="1"/>
    <col min="8712" max="8712" width="15.5703125" style="83" customWidth="1"/>
    <col min="8713" max="8965" width="9" style="83"/>
    <col min="8966" max="8966" width="8.28515625" style="83" bestFit="1" customWidth="1"/>
    <col min="8967" max="8967" width="8.28515625" style="83" customWidth="1"/>
    <col min="8968" max="8968" width="15.5703125" style="83" customWidth="1"/>
    <col min="8969" max="9221" width="9" style="83"/>
    <col min="9222" max="9222" width="8.28515625" style="83" bestFit="1" customWidth="1"/>
    <col min="9223" max="9223" width="8.28515625" style="83" customWidth="1"/>
    <col min="9224" max="9224" width="15.5703125" style="83" customWidth="1"/>
    <col min="9225" max="9477" width="9" style="83"/>
    <col min="9478" max="9478" width="8.28515625" style="83" bestFit="1" customWidth="1"/>
    <col min="9479" max="9479" width="8.28515625" style="83" customWidth="1"/>
    <col min="9480" max="9480" width="15.5703125" style="83" customWidth="1"/>
    <col min="9481" max="9733" width="9" style="83"/>
    <col min="9734" max="9734" width="8.28515625" style="83" bestFit="1" customWidth="1"/>
    <col min="9735" max="9735" width="8.28515625" style="83" customWidth="1"/>
    <col min="9736" max="9736" width="15.5703125" style="83" customWidth="1"/>
    <col min="9737" max="9989" width="9" style="83"/>
    <col min="9990" max="9990" width="8.28515625" style="83" bestFit="1" customWidth="1"/>
    <col min="9991" max="9991" width="8.28515625" style="83" customWidth="1"/>
    <col min="9992" max="9992" width="15.5703125" style="83" customWidth="1"/>
    <col min="9993" max="10245" width="9" style="83"/>
    <col min="10246" max="10246" width="8.28515625" style="83" bestFit="1" customWidth="1"/>
    <col min="10247" max="10247" width="8.28515625" style="83" customWidth="1"/>
    <col min="10248" max="10248" width="15.5703125" style="83" customWidth="1"/>
    <col min="10249" max="10501" width="9" style="83"/>
    <col min="10502" max="10502" width="8.28515625" style="83" bestFit="1" customWidth="1"/>
    <col min="10503" max="10503" width="8.28515625" style="83" customWidth="1"/>
    <col min="10504" max="10504" width="15.5703125" style="83" customWidth="1"/>
    <col min="10505" max="10757" width="9" style="83"/>
    <col min="10758" max="10758" width="8.28515625" style="83" bestFit="1" customWidth="1"/>
    <col min="10759" max="10759" width="8.28515625" style="83" customWidth="1"/>
    <col min="10760" max="10760" width="15.5703125" style="83" customWidth="1"/>
    <col min="10761" max="11013" width="9" style="83"/>
    <col min="11014" max="11014" width="8.28515625" style="83" bestFit="1" customWidth="1"/>
    <col min="11015" max="11015" width="8.28515625" style="83" customWidth="1"/>
    <col min="11016" max="11016" width="15.5703125" style="83" customWidth="1"/>
    <col min="11017" max="11269" width="9" style="83"/>
    <col min="11270" max="11270" width="8.28515625" style="83" bestFit="1" customWidth="1"/>
    <col min="11271" max="11271" width="8.28515625" style="83" customWidth="1"/>
    <col min="11272" max="11272" width="15.5703125" style="83" customWidth="1"/>
    <col min="11273" max="11525" width="9" style="83"/>
    <col min="11526" max="11526" width="8.28515625" style="83" bestFit="1" customWidth="1"/>
    <col min="11527" max="11527" width="8.28515625" style="83" customWidth="1"/>
    <col min="11528" max="11528" width="15.5703125" style="83" customWidth="1"/>
    <col min="11529" max="11781" width="9" style="83"/>
    <col min="11782" max="11782" width="8.28515625" style="83" bestFit="1" customWidth="1"/>
    <col min="11783" max="11783" width="8.28515625" style="83" customWidth="1"/>
    <col min="11784" max="11784" width="15.5703125" style="83" customWidth="1"/>
    <col min="11785" max="12037" width="9" style="83"/>
    <col min="12038" max="12038" width="8.28515625" style="83" bestFit="1" customWidth="1"/>
    <col min="12039" max="12039" width="8.28515625" style="83" customWidth="1"/>
    <col min="12040" max="12040" width="15.5703125" style="83" customWidth="1"/>
    <col min="12041" max="12293" width="9" style="83"/>
    <col min="12294" max="12294" width="8.28515625" style="83" bestFit="1" customWidth="1"/>
    <col min="12295" max="12295" width="8.28515625" style="83" customWidth="1"/>
    <col min="12296" max="12296" width="15.5703125" style="83" customWidth="1"/>
    <col min="12297" max="12549" width="9" style="83"/>
    <col min="12550" max="12550" width="8.28515625" style="83" bestFit="1" customWidth="1"/>
    <col min="12551" max="12551" width="8.28515625" style="83" customWidth="1"/>
    <col min="12552" max="12552" width="15.5703125" style="83" customWidth="1"/>
    <col min="12553" max="12805" width="9" style="83"/>
    <col min="12806" max="12806" width="8.28515625" style="83" bestFit="1" customWidth="1"/>
    <col min="12807" max="12807" width="8.28515625" style="83" customWidth="1"/>
    <col min="12808" max="12808" width="15.5703125" style="83" customWidth="1"/>
    <col min="12809" max="13061" width="9" style="83"/>
    <col min="13062" max="13062" width="8.28515625" style="83" bestFit="1" customWidth="1"/>
    <col min="13063" max="13063" width="8.28515625" style="83" customWidth="1"/>
    <col min="13064" max="13064" width="15.5703125" style="83" customWidth="1"/>
    <col min="13065" max="13317" width="9" style="83"/>
    <col min="13318" max="13318" width="8.28515625" style="83" bestFit="1" customWidth="1"/>
    <col min="13319" max="13319" width="8.28515625" style="83" customWidth="1"/>
    <col min="13320" max="13320" width="15.5703125" style="83" customWidth="1"/>
    <col min="13321" max="13573" width="9" style="83"/>
    <col min="13574" max="13574" width="8.28515625" style="83" bestFit="1" customWidth="1"/>
    <col min="13575" max="13575" width="8.28515625" style="83" customWidth="1"/>
    <col min="13576" max="13576" width="15.5703125" style="83" customWidth="1"/>
    <col min="13577" max="13829" width="9" style="83"/>
    <col min="13830" max="13830" width="8.28515625" style="83" bestFit="1" customWidth="1"/>
    <col min="13831" max="13831" width="8.28515625" style="83" customWidth="1"/>
    <col min="13832" max="13832" width="15.5703125" style="83" customWidth="1"/>
    <col min="13833" max="14085" width="9" style="83"/>
    <col min="14086" max="14086" width="8.28515625" style="83" bestFit="1" customWidth="1"/>
    <col min="14087" max="14087" width="8.28515625" style="83" customWidth="1"/>
    <col min="14088" max="14088" width="15.5703125" style="83" customWidth="1"/>
    <col min="14089" max="14341" width="9" style="83"/>
    <col min="14342" max="14342" width="8.28515625" style="83" bestFit="1" customWidth="1"/>
    <col min="14343" max="14343" width="8.28515625" style="83" customWidth="1"/>
    <col min="14344" max="14344" width="15.5703125" style="83" customWidth="1"/>
    <col min="14345" max="14597" width="9" style="83"/>
    <col min="14598" max="14598" width="8.28515625" style="83" bestFit="1" customWidth="1"/>
    <col min="14599" max="14599" width="8.28515625" style="83" customWidth="1"/>
    <col min="14600" max="14600" width="15.5703125" style="83" customWidth="1"/>
    <col min="14601" max="14853" width="9" style="83"/>
    <col min="14854" max="14854" width="8.28515625" style="83" bestFit="1" customWidth="1"/>
    <col min="14855" max="14855" width="8.28515625" style="83" customWidth="1"/>
    <col min="14856" max="14856" width="15.5703125" style="83" customWidth="1"/>
    <col min="14857" max="15109" width="9" style="83"/>
    <col min="15110" max="15110" width="8.28515625" style="83" bestFit="1" customWidth="1"/>
    <col min="15111" max="15111" width="8.28515625" style="83" customWidth="1"/>
    <col min="15112" max="15112" width="15.5703125" style="83" customWidth="1"/>
    <col min="15113" max="15365" width="9" style="83"/>
    <col min="15366" max="15366" width="8.28515625" style="83" bestFit="1" customWidth="1"/>
    <col min="15367" max="15367" width="8.28515625" style="83" customWidth="1"/>
    <col min="15368" max="15368" width="15.5703125" style="83" customWidth="1"/>
    <col min="15369" max="15621" width="9" style="83"/>
    <col min="15622" max="15622" width="8.28515625" style="83" bestFit="1" customWidth="1"/>
    <col min="15623" max="15623" width="8.28515625" style="83" customWidth="1"/>
    <col min="15624" max="15624" width="15.5703125" style="83" customWidth="1"/>
    <col min="15625" max="15877" width="9" style="83"/>
    <col min="15878" max="15878" width="8.28515625" style="83" bestFit="1" customWidth="1"/>
    <col min="15879" max="15879" width="8.28515625" style="83" customWidth="1"/>
    <col min="15880" max="15880" width="15.5703125" style="83" customWidth="1"/>
    <col min="15881" max="16133" width="9" style="83"/>
    <col min="16134" max="16134" width="8.28515625" style="83" bestFit="1" customWidth="1"/>
    <col min="16135" max="16135" width="8.28515625" style="83" customWidth="1"/>
    <col min="16136" max="16136" width="15.5703125" style="83" customWidth="1"/>
    <col min="16137" max="16384" width="9" style="83"/>
  </cols>
  <sheetData>
    <row r="1" spans="1:7" x14ac:dyDescent="0.25">
      <c r="A1" s="166" t="s">
        <v>165</v>
      </c>
      <c r="B1" s="166"/>
      <c r="C1" s="166"/>
      <c r="D1" s="166"/>
      <c r="E1" s="166"/>
      <c r="F1" s="166"/>
      <c r="G1" s="166"/>
    </row>
    <row r="2" spans="1:7" x14ac:dyDescent="0.25">
      <c r="G2" s="107" t="s">
        <v>166</v>
      </c>
    </row>
    <row r="3" spans="1:7" ht="15.75" thickBot="1" x14ac:dyDescent="0.3">
      <c r="E3" s="84"/>
      <c r="G3" s="85" t="s">
        <v>127</v>
      </c>
    </row>
    <row r="4" spans="1:7" ht="16.5" thickTop="1" thickBot="1" x14ac:dyDescent="0.3">
      <c r="A4" s="167" t="s">
        <v>128</v>
      </c>
      <c r="B4" s="168"/>
      <c r="C4" s="168"/>
      <c r="D4" s="168"/>
      <c r="E4" s="168"/>
      <c r="F4" s="168"/>
      <c r="G4" s="169"/>
    </row>
    <row r="5" spans="1:7" ht="15.75" thickTop="1" x14ac:dyDescent="0.25">
      <c r="A5" s="86" t="s">
        <v>129</v>
      </c>
      <c r="B5" s="86"/>
      <c r="C5" s="86" t="s">
        <v>130</v>
      </c>
      <c r="D5" s="86" t="s">
        <v>131</v>
      </c>
      <c r="E5" s="86" t="s">
        <v>132</v>
      </c>
      <c r="F5" s="86" t="s">
        <v>133</v>
      </c>
      <c r="G5" s="87" t="s">
        <v>134</v>
      </c>
    </row>
    <row r="6" spans="1:7" x14ac:dyDescent="0.25">
      <c r="A6" s="88"/>
      <c r="B6" s="89"/>
      <c r="C6" s="88"/>
      <c r="D6" s="88"/>
      <c r="E6" s="88"/>
      <c r="F6" s="88"/>
      <c r="G6" s="89"/>
    </row>
    <row r="7" spans="1:7" x14ac:dyDescent="0.25">
      <c r="A7" s="83" t="s">
        <v>7</v>
      </c>
      <c r="B7" s="90" t="s">
        <v>135</v>
      </c>
      <c r="C7" s="91"/>
      <c r="D7" s="92"/>
      <c r="E7" s="72"/>
      <c r="F7" s="72"/>
      <c r="G7" s="93">
        <v>225051560</v>
      </c>
    </row>
    <row r="8" spans="1:7" x14ac:dyDescent="0.25">
      <c r="A8" s="83" t="s">
        <v>9</v>
      </c>
      <c r="B8" s="90" t="s">
        <v>136</v>
      </c>
      <c r="C8" s="91"/>
      <c r="D8" s="92"/>
      <c r="E8" s="72"/>
      <c r="F8" s="72"/>
      <c r="G8" s="93">
        <v>49415500</v>
      </c>
    </row>
    <row r="9" spans="1:7" x14ac:dyDescent="0.25">
      <c r="A9" s="83" t="s">
        <v>11</v>
      </c>
      <c r="B9" s="90" t="s">
        <v>137</v>
      </c>
      <c r="C9" s="91"/>
      <c r="D9" s="92"/>
      <c r="E9" s="72"/>
      <c r="F9" s="72"/>
      <c r="G9" s="93">
        <v>40000000</v>
      </c>
    </row>
    <row r="10" spans="1:7" x14ac:dyDescent="0.25">
      <c r="A10" s="83" t="s">
        <v>13</v>
      </c>
      <c r="B10" s="90" t="s">
        <v>138</v>
      </c>
      <c r="C10" s="91"/>
      <c r="D10" s="92"/>
      <c r="E10" s="72"/>
      <c r="F10" s="72"/>
      <c r="G10" s="93">
        <v>26500000</v>
      </c>
    </row>
    <row r="11" spans="1:7" x14ac:dyDescent="0.25">
      <c r="A11" s="83" t="s">
        <v>15</v>
      </c>
      <c r="B11" s="90" t="s">
        <v>139</v>
      </c>
      <c r="C11" s="91" t="s">
        <v>140</v>
      </c>
      <c r="D11" s="92" t="s">
        <v>141</v>
      </c>
      <c r="E11" s="72">
        <f>G11-F11</f>
        <v>551180</v>
      </c>
      <c r="F11" s="72">
        <f>G11*0.2126</f>
        <v>148820</v>
      </c>
      <c r="G11" s="93">
        <v>700000</v>
      </c>
    </row>
    <row r="12" spans="1:7" x14ac:dyDescent="0.25">
      <c r="A12" s="83" t="s">
        <v>17</v>
      </c>
      <c r="B12" s="90" t="s">
        <v>142</v>
      </c>
      <c r="C12" s="91" t="s">
        <v>143</v>
      </c>
      <c r="D12" s="92" t="s">
        <v>144</v>
      </c>
      <c r="E12" s="72">
        <f t="shared" ref="E12:E14" si="0">G12-F12</f>
        <v>39370</v>
      </c>
      <c r="F12" s="72">
        <f t="shared" ref="F12:F14" si="1">G12*0.2126</f>
        <v>10630</v>
      </c>
      <c r="G12" s="93">
        <v>50000</v>
      </c>
    </row>
    <row r="13" spans="1:7" x14ac:dyDescent="0.25">
      <c r="A13" s="83" t="s">
        <v>19</v>
      </c>
      <c r="B13" s="90" t="s">
        <v>145</v>
      </c>
      <c r="C13" s="91" t="s">
        <v>146</v>
      </c>
      <c r="D13" s="92" t="s">
        <v>144</v>
      </c>
      <c r="E13" s="72">
        <f t="shared" si="0"/>
        <v>39370</v>
      </c>
      <c r="F13" s="72">
        <f t="shared" si="1"/>
        <v>10630</v>
      </c>
      <c r="G13" s="93">
        <v>50000</v>
      </c>
    </row>
    <row r="14" spans="1:7" x14ac:dyDescent="0.25">
      <c r="A14" s="83" t="s">
        <v>21</v>
      </c>
      <c r="B14" s="90" t="s">
        <v>147</v>
      </c>
      <c r="C14" s="91"/>
      <c r="D14" s="92"/>
      <c r="E14" s="72">
        <f t="shared" si="0"/>
        <v>3149600</v>
      </c>
      <c r="F14" s="72">
        <f t="shared" si="1"/>
        <v>850400</v>
      </c>
      <c r="G14" s="93">
        <v>4000000</v>
      </c>
    </row>
    <row r="15" spans="1:7" ht="15.75" thickBot="1" x14ac:dyDescent="0.3">
      <c r="B15" s="170" t="s">
        <v>148</v>
      </c>
      <c r="C15" s="170"/>
      <c r="D15" s="170"/>
      <c r="E15" s="170"/>
      <c r="F15" s="170"/>
      <c r="G15" s="170"/>
    </row>
    <row r="16" spans="1:7" x14ac:dyDescent="0.25">
      <c r="A16" s="83" t="s">
        <v>23</v>
      </c>
      <c r="B16" s="90" t="s">
        <v>149</v>
      </c>
      <c r="C16" s="91" t="s">
        <v>150</v>
      </c>
      <c r="D16" s="92" t="s">
        <v>144</v>
      </c>
      <c r="E16" s="72">
        <v>301000</v>
      </c>
      <c r="F16" s="72">
        <v>81000</v>
      </c>
      <c r="G16" s="93">
        <f>SUM(E16:F16)</f>
        <v>382000</v>
      </c>
    </row>
    <row r="17" spans="1:7" x14ac:dyDescent="0.25">
      <c r="B17" s="90"/>
      <c r="C17" s="91"/>
      <c r="D17" s="92"/>
      <c r="E17" s="72"/>
      <c r="F17" s="72"/>
      <c r="G17" s="93"/>
    </row>
    <row r="18" spans="1:7" ht="15.75" thickBot="1" x14ac:dyDescent="0.3">
      <c r="B18" s="170" t="s">
        <v>151</v>
      </c>
      <c r="C18" s="170"/>
      <c r="D18" s="170"/>
      <c r="E18" s="170"/>
      <c r="F18" s="170"/>
      <c r="G18" s="170"/>
    </row>
    <row r="19" spans="1:7" x14ac:dyDescent="0.25">
      <c r="A19" s="83" t="s">
        <v>25</v>
      </c>
      <c r="B19" s="90" t="s">
        <v>152</v>
      </c>
      <c r="C19" s="91" t="s">
        <v>153</v>
      </c>
      <c r="D19" s="92" t="s">
        <v>144</v>
      </c>
      <c r="E19" s="72">
        <v>600000</v>
      </c>
      <c r="F19" s="72">
        <f>E19*0.27</f>
        <v>162000</v>
      </c>
      <c r="G19" s="93">
        <v>635000</v>
      </c>
    </row>
    <row r="20" spans="1:7" x14ac:dyDescent="0.25">
      <c r="B20" s="90"/>
      <c r="C20" s="91"/>
      <c r="D20" s="92"/>
      <c r="E20" s="72"/>
      <c r="F20" s="72"/>
      <c r="G20" s="93"/>
    </row>
    <row r="21" spans="1:7" ht="15.75" thickBot="1" x14ac:dyDescent="0.3">
      <c r="B21" s="170" t="s">
        <v>154</v>
      </c>
      <c r="C21" s="170"/>
      <c r="D21" s="170"/>
      <c r="E21" s="170"/>
      <c r="F21" s="170"/>
      <c r="G21" s="170"/>
    </row>
    <row r="22" spans="1:7" x14ac:dyDescent="0.25">
      <c r="A22" s="83" t="s">
        <v>27</v>
      </c>
      <c r="B22" s="94" t="s">
        <v>155</v>
      </c>
      <c r="C22" s="95"/>
      <c r="D22" s="92" t="s">
        <v>144</v>
      </c>
      <c r="E22" s="72">
        <v>150000</v>
      </c>
      <c r="F22" s="72">
        <f>E22*0.27</f>
        <v>40500</v>
      </c>
      <c r="G22" s="93">
        <f>SUM(E22:F22)</f>
        <v>190500</v>
      </c>
    </row>
    <row r="23" spans="1:7" ht="15.75" thickBot="1" x14ac:dyDescent="0.3">
      <c r="B23" s="90"/>
      <c r="C23" s="96"/>
      <c r="D23" s="90"/>
      <c r="E23" s="72"/>
      <c r="F23" s="72"/>
      <c r="G23" s="93"/>
    </row>
    <row r="24" spans="1:7" ht="15.75" thickBot="1" x14ac:dyDescent="0.3">
      <c r="A24" s="97" t="s">
        <v>156</v>
      </c>
      <c r="B24" s="98"/>
      <c r="C24" s="98"/>
      <c r="D24" s="98"/>
      <c r="E24" s="99">
        <f>SUM(E7:E23)</f>
        <v>4830520</v>
      </c>
      <c r="F24" s="99">
        <f>SUM(F7:F23)</f>
        <v>1303980</v>
      </c>
      <c r="G24" s="100">
        <f>SUM(G7:G14,G16,G19,G22)</f>
        <v>346974560</v>
      </c>
    </row>
    <row r="25" spans="1:7" hidden="1" x14ac:dyDescent="0.25">
      <c r="G25" s="101" t="e">
        <f>G24-#REF!</f>
        <v>#REF!</v>
      </c>
    </row>
    <row r="26" spans="1:7" hidden="1" x14ac:dyDescent="0.25">
      <c r="G26" s="101"/>
    </row>
    <row r="27" spans="1:7" hidden="1" x14ac:dyDescent="0.25"/>
    <row r="28" spans="1:7" x14ac:dyDescent="0.25">
      <c r="A28" s="83" t="s">
        <v>29</v>
      </c>
      <c r="B28" s="83" t="s">
        <v>157</v>
      </c>
      <c r="C28" s="91"/>
      <c r="D28" s="102"/>
      <c r="E28" s="72"/>
      <c r="F28" s="72"/>
      <c r="G28" s="93">
        <v>23527136</v>
      </c>
    </row>
    <row r="29" spans="1:7" x14ac:dyDescent="0.25">
      <c r="A29" s="103" t="s">
        <v>31</v>
      </c>
      <c r="B29" s="90" t="s">
        <v>158</v>
      </c>
      <c r="C29" s="91"/>
      <c r="D29" s="92"/>
      <c r="E29" s="72"/>
      <c r="F29" s="72"/>
      <c r="G29" s="93">
        <v>25811797</v>
      </c>
    </row>
    <row r="30" spans="1:7" x14ac:dyDescent="0.25">
      <c r="A30" s="103" t="s">
        <v>33</v>
      </c>
      <c r="B30" s="90" t="s">
        <v>159</v>
      </c>
      <c r="C30" s="91" t="s">
        <v>160</v>
      </c>
      <c r="D30" s="92" t="s">
        <v>161</v>
      </c>
      <c r="E30" s="72">
        <v>1870000</v>
      </c>
      <c r="F30" s="72">
        <v>505000</v>
      </c>
      <c r="G30" s="93">
        <v>2375000</v>
      </c>
    </row>
    <row r="31" spans="1:7" x14ac:dyDescent="0.25">
      <c r="A31" s="103" t="s">
        <v>35</v>
      </c>
      <c r="B31" s="90" t="s">
        <v>162</v>
      </c>
      <c r="C31" s="91" t="s">
        <v>160</v>
      </c>
      <c r="D31" s="92" t="s">
        <v>161</v>
      </c>
      <c r="E31" s="72">
        <f t="shared" ref="E31" si="2">G31-F31</f>
        <v>1496060</v>
      </c>
      <c r="F31" s="72">
        <f>G31*0.2126</f>
        <v>403940</v>
      </c>
      <c r="G31" s="93">
        <v>1900000</v>
      </c>
    </row>
    <row r="32" spans="1:7" ht="15.75" thickBot="1" x14ac:dyDescent="0.3"/>
    <row r="33" spans="1:9" ht="15.75" thickBot="1" x14ac:dyDescent="0.3">
      <c r="A33" s="164" t="s">
        <v>163</v>
      </c>
      <c r="B33" s="165"/>
      <c r="C33" s="104"/>
      <c r="D33" s="104"/>
      <c r="E33" s="99">
        <f>SUM(E28:E32)</f>
        <v>3366060</v>
      </c>
      <c r="F33" s="99">
        <f>SUM(F28:F32)</f>
        <v>908940</v>
      </c>
      <c r="G33" s="100">
        <f>SUM(G28:G31)</f>
        <v>53613933</v>
      </c>
      <c r="H33" s="101"/>
      <c r="I33" s="101"/>
    </row>
    <row r="35" spans="1:9" ht="16.5" thickBot="1" x14ac:dyDescent="0.3">
      <c r="A35" s="105" t="s">
        <v>164</v>
      </c>
      <c r="B35" s="105"/>
      <c r="C35" s="105"/>
      <c r="D35" s="105"/>
      <c r="E35" s="106">
        <f>SUM(E24,E33)</f>
        <v>8196580</v>
      </c>
      <c r="F35" s="106">
        <f>SUM(F24,F33)</f>
        <v>2212920</v>
      </c>
      <c r="G35" s="106">
        <f>SUM(G24,G33)</f>
        <v>400588493</v>
      </c>
    </row>
  </sheetData>
  <mergeCells count="6">
    <mergeCell ref="A33:B33"/>
    <mergeCell ref="A1:G1"/>
    <mergeCell ref="A4:G4"/>
    <mergeCell ref="B15:G15"/>
    <mergeCell ref="B18:G18"/>
    <mergeCell ref="B21:G21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22"/>
  <sheetViews>
    <sheetView zoomScaleNormal="100" workbookViewId="0">
      <selection activeCell="B13" sqref="B13"/>
    </sheetView>
  </sheetViews>
  <sheetFormatPr defaultRowHeight="15" x14ac:dyDescent="0.25"/>
  <cols>
    <col min="1" max="1" width="6.42578125" style="83" customWidth="1"/>
    <col min="2" max="2" width="47" style="83" customWidth="1"/>
    <col min="3" max="5" width="14.5703125" style="83" customWidth="1"/>
    <col min="6" max="6" width="9.7109375" style="83" bestFit="1" customWidth="1"/>
    <col min="7" max="7" width="8.7109375" style="83" bestFit="1" customWidth="1"/>
    <col min="8" max="257" width="9" style="83"/>
    <col min="258" max="258" width="8.28515625" style="83" bestFit="1" customWidth="1"/>
    <col min="259" max="259" width="8.28515625" style="83" customWidth="1"/>
    <col min="260" max="260" width="15.5703125" style="83" customWidth="1"/>
    <col min="261" max="513" width="9" style="83"/>
    <col min="514" max="514" width="8.28515625" style="83" bestFit="1" customWidth="1"/>
    <col min="515" max="515" width="8.28515625" style="83" customWidth="1"/>
    <col min="516" max="516" width="15.5703125" style="83" customWidth="1"/>
    <col min="517" max="769" width="9" style="83"/>
    <col min="770" max="770" width="8.28515625" style="83" bestFit="1" customWidth="1"/>
    <col min="771" max="771" width="8.28515625" style="83" customWidth="1"/>
    <col min="772" max="772" width="15.5703125" style="83" customWidth="1"/>
    <col min="773" max="1025" width="9" style="83"/>
    <col min="1026" max="1026" width="8.28515625" style="83" bestFit="1" customWidth="1"/>
    <col min="1027" max="1027" width="8.28515625" style="83" customWidth="1"/>
    <col min="1028" max="1028" width="15.5703125" style="83" customWidth="1"/>
    <col min="1029" max="1281" width="9" style="83"/>
    <col min="1282" max="1282" width="8.28515625" style="83" bestFit="1" customWidth="1"/>
    <col min="1283" max="1283" width="8.28515625" style="83" customWidth="1"/>
    <col min="1284" max="1284" width="15.5703125" style="83" customWidth="1"/>
    <col min="1285" max="1537" width="9" style="83"/>
    <col min="1538" max="1538" width="8.28515625" style="83" bestFit="1" customWidth="1"/>
    <col min="1539" max="1539" width="8.28515625" style="83" customWidth="1"/>
    <col min="1540" max="1540" width="15.5703125" style="83" customWidth="1"/>
    <col min="1541" max="1793" width="9" style="83"/>
    <col min="1794" max="1794" width="8.28515625" style="83" bestFit="1" customWidth="1"/>
    <col min="1795" max="1795" width="8.28515625" style="83" customWidth="1"/>
    <col min="1796" max="1796" width="15.5703125" style="83" customWidth="1"/>
    <col min="1797" max="2049" width="9" style="83"/>
    <col min="2050" max="2050" width="8.28515625" style="83" bestFit="1" customWidth="1"/>
    <col min="2051" max="2051" width="8.28515625" style="83" customWidth="1"/>
    <col min="2052" max="2052" width="15.5703125" style="83" customWidth="1"/>
    <col min="2053" max="2305" width="9" style="83"/>
    <col min="2306" max="2306" width="8.28515625" style="83" bestFit="1" customWidth="1"/>
    <col min="2307" max="2307" width="8.28515625" style="83" customWidth="1"/>
    <col min="2308" max="2308" width="15.5703125" style="83" customWidth="1"/>
    <col min="2309" max="2561" width="9" style="83"/>
    <col min="2562" max="2562" width="8.28515625" style="83" bestFit="1" customWidth="1"/>
    <col min="2563" max="2563" width="8.28515625" style="83" customWidth="1"/>
    <col min="2564" max="2564" width="15.5703125" style="83" customWidth="1"/>
    <col min="2565" max="2817" width="9" style="83"/>
    <col min="2818" max="2818" width="8.28515625" style="83" bestFit="1" customWidth="1"/>
    <col min="2819" max="2819" width="8.28515625" style="83" customWidth="1"/>
    <col min="2820" max="2820" width="15.5703125" style="83" customWidth="1"/>
    <col min="2821" max="3073" width="9" style="83"/>
    <col min="3074" max="3074" width="8.28515625" style="83" bestFit="1" customWidth="1"/>
    <col min="3075" max="3075" width="8.28515625" style="83" customWidth="1"/>
    <col min="3076" max="3076" width="15.5703125" style="83" customWidth="1"/>
    <col min="3077" max="3329" width="9" style="83"/>
    <col min="3330" max="3330" width="8.28515625" style="83" bestFit="1" customWidth="1"/>
    <col min="3331" max="3331" width="8.28515625" style="83" customWidth="1"/>
    <col min="3332" max="3332" width="15.5703125" style="83" customWidth="1"/>
    <col min="3333" max="3585" width="9" style="83"/>
    <col min="3586" max="3586" width="8.28515625" style="83" bestFit="1" customWidth="1"/>
    <col min="3587" max="3587" width="8.28515625" style="83" customWidth="1"/>
    <col min="3588" max="3588" width="15.5703125" style="83" customWidth="1"/>
    <col min="3589" max="3841" width="9" style="83"/>
    <col min="3842" max="3842" width="8.28515625" style="83" bestFit="1" customWidth="1"/>
    <col min="3843" max="3843" width="8.28515625" style="83" customWidth="1"/>
    <col min="3844" max="3844" width="15.5703125" style="83" customWidth="1"/>
    <col min="3845" max="4097" width="9" style="83"/>
    <col min="4098" max="4098" width="8.28515625" style="83" bestFit="1" customWidth="1"/>
    <col min="4099" max="4099" width="8.28515625" style="83" customWidth="1"/>
    <col min="4100" max="4100" width="15.5703125" style="83" customWidth="1"/>
    <col min="4101" max="4353" width="9" style="83"/>
    <col min="4354" max="4354" width="8.28515625" style="83" bestFit="1" customWidth="1"/>
    <col min="4355" max="4355" width="8.28515625" style="83" customWidth="1"/>
    <col min="4356" max="4356" width="15.5703125" style="83" customWidth="1"/>
    <col min="4357" max="4609" width="9" style="83"/>
    <col min="4610" max="4610" width="8.28515625" style="83" bestFit="1" customWidth="1"/>
    <col min="4611" max="4611" width="8.28515625" style="83" customWidth="1"/>
    <col min="4612" max="4612" width="15.5703125" style="83" customWidth="1"/>
    <col min="4613" max="4865" width="9" style="83"/>
    <col min="4866" max="4866" width="8.28515625" style="83" bestFit="1" customWidth="1"/>
    <col min="4867" max="4867" width="8.28515625" style="83" customWidth="1"/>
    <col min="4868" max="4868" width="15.5703125" style="83" customWidth="1"/>
    <col min="4869" max="5121" width="9" style="83"/>
    <col min="5122" max="5122" width="8.28515625" style="83" bestFit="1" customWidth="1"/>
    <col min="5123" max="5123" width="8.28515625" style="83" customWidth="1"/>
    <col min="5124" max="5124" width="15.5703125" style="83" customWidth="1"/>
    <col min="5125" max="5377" width="9" style="83"/>
    <col min="5378" max="5378" width="8.28515625" style="83" bestFit="1" customWidth="1"/>
    <col min="5379" max="5379" width="8.28515625" style="83" customWidth="1"/>
    <col min="5380" max="5380" width="15.5703125" style="83" customWidth="1"/>
    <col min="5381" max="5633" width="9" style="83"/>
    <col min="5634" max="5634" width="8.28515625" style="83" bestFit="1" customWidth="1"/>
    <col min="5635" max="5635" width="8.28515625" style="83" customWidth="1"/>
    <col min="5636" max="5636" width="15.5703125" style="83" customWidth="1"/>
    <col min="5637" max="5889" width="9" style="83"/>
    <col min="5890" max="5890" width="8.28515625" style="83" bestFit="1" customWidth="1"/>
    <col min="5891" max="5891" width="8.28515625" style="83" customWidth="1"/>
    <col min="5892" max="5892" width="15.5703125" style="83" customWidth="1"/>
    <col min="5893" max="6145" width="9" style="83"/>
    <col min="6146" max="6146" width="8.28515625" style="83" bestFit="1" customWidth="1"/>
    <col min="6147" max="6147" width="8.28515625" style="83" customWidth="1"/>
    <col min="6148" max="6148" width="15.5703125" style="83" customWidth="1"/>
    <col min="6149" max="6401" width="9" style="83"/>
    <col min="6402" max="6402" width="8.28515625" style="83" bestFit="1" customWidth="1"/>
    <col min="6403" max="6403" width="8.28515625" style="83" customWidth="1"/>
    <col min="6404" max="6404" width="15.5703125" style="83" customWidth="1"/>
    <col min="6405" max="6657" width="9" style="83"/>
    <col min="6658" max="6658" width="8.28515625" style="83" bestFit="1" customWidth="1"/>
    <col min="6659" max="6659" width="8.28515625" style="83" customWidth="1"/>
    <col min="6660" max="6660" width="15.5703125" style="83" customWidth="1"/>
    <col min="6661" max="6913" width="9" style="83"/>
    <col min="6914" max="6914" width="8.28515625" style="83" bestFit="1" customWidth="1"/>
    <col min="6915" max="6915" width="8.28515625" style="83" customWidth="1"/>
    <col min="6916" max="6916" width="15.5703125" style="83" customWidth="1"/>
    <col min="6917" max="7169" width="9" style="83"/>
    <col min="7170" max="7170" width="8.28515625" style="83" bestFit="1" customWidth="1"/>
    <col min="7171" max="7171" width="8.28515625" style="83" customWidth="1"/>
    <col min="7172" max="7172" width="15.5703125" style="83" customWidth="1"/>
    <col min="7173" max="7425" width="9" style="83"/>
    <col min="7426" max="7426" width="8.28515625" style="83" bestFit="1" customWidth="1"/>
    <col min="7427" max="7427" width="8.28515625" style="83" customWidth="1"/>
    <col min="7428" max="7428" width="15.5703125" style="83" customWidth="1"/>
    <col min="7429" max="7681" width="9" style="83"/>
    <col min="7682" max="7682" width="8.28515625" style="83" bestFit="1" customWidth="1"/>
    <col min="7683" max="7683" width="8.28515625" style="83" customWidth="1"/>
    <col min="7684" max="7684" width="15.5703125" style="83" customWidth="1"/>
    <col min="7685" max="7937" width="9" style="83"/>
    <col min="7938" max="7938" width="8.28515625" style="83" bestFit="1" customWidth="1"/>
    <col min="7939" max="7939" width="8.28515625" style="83" customWidth="1"/>
    <col min="7940" max="7940" width="15.5703125" style="83" customWidth="1"/>
    <col min="7941" max="8193" width="9" style="83"/>
    <col min="8194" max="8194" width="8.28515625" style="83" bestFit="1" customWidth="1"/>
    <col min="8195" max="8195" width="8.28515625" style="83" customWidth="1"/>
    <col min="8196" max="8196" width="15.5703125" style="83" customWidth="1"/>
    <col min="8197" max="8449" width="9" style="83"/>
    <col min="8450" max="8450" width="8.28515625" style="83" bestFit="1" customWidth="1"/>
    <col min="8451" max="8451" width="8.28515625" style="83" customWidth="1"/>
    <col min="8452" max="8452" width="15.5703125" style="83" customWidth="1"/>
    <col min="8453" max="8705" width="9" style="83"/>
    <col min="8706" max="8706" width="8.28515625" style="83" bestFit="1" customWidth="1"/>
    <col min="8707" max="8707" width="8.28515625" style="83" customWidth="1"/>
    <col min="8708" max="8708" width="15.5703125" style="83" customWidth="1"/>
    <col min="8709" max="8961" width="9" style="83"/>
    <col min="8962" max="8962" width="8.28515625" style="83" bestFit="1" customWidth="1"/>
    <col min="8963" max="8963" width="8.28515625" style="83" customWidth="1"/>
    <col min="8964" max="8964" width="15.5703125" style="83" customWidth="1"/>
    <col min="8965" max="9217" width="9" style="83"/>
    <col min="9218" max="9218" width="8.28515625" style="83" bestFit="1" customWidth="1"/>
    <col min="9219" max="9219" width="8.28515625" style="83" customWidth="1"/>
    <col min="9220" max="9220" width="15.5703125" style="83" customWidth="1"/>
    <col min="9221" max="9473" width="9" style="83"/>
    <col min="9474" max="9474" width="8.28515625" style="83" bestFit="1" customWidth="1"/>
    <col min="9475" max="9475" width="8.28515625" style="83" customWidth="1"/>
    <col min="9476" max="9476" width="15.5703125" style="83" customWidth="1"/>
    <col min="9477" max="9729" width="9" style="83"/>
    <col min="9730" max="9730" width="8.28515625" style="83" bestFit="1" customWidth="1"/>
    <col min="9731" max="9731" width="8.28515625" style="83" customWidth="1"/>
    <col min="9732" max="9732" width="15.5703125" style="83" customWidth="1"/>
    <col min="9733" max="9985" width="9" style="83"/>
    <col min="9986" max="9986" width="8.28515625" style="83" bestFit="1" customWidth="1"/>
    <col min="9987" max="9987" width="8.28515625" style="83" customWidth="1"/>
    <col min="9988" max="9988" width="15.5703125" style="83" customWidth="1"/>
    <col min="9989" max="10241" width="9" style="83"/>
    <col min="10242" max="10242" width="8.28515625" style="83" bestFit="1" customWidth="1"/>
    <col min="10243" max="10243" width="8.28515625" style="83" customWidth="1"/>
    <col min="10244" max="10244" width="15.5703125" style="83" customWidth="1"/>
    <col min="10245" max="10497" width="9" style="83"/>
    <col min="10498" max="10498" width="8.28515625" style="83" bestFit="1" customWidth="1"/>
    <col min="10499" max="10499" width="8.28515625" style="83" customWidth="1"/>
    <col min="10500" max="10500" width="15.5703125" style="83" customWidth="1"/>
    <col min="10501" max="10753" width="9" style="83"/>
    <col min="10754" max="10754" width="8.28515625" style="83" bestFit="1" customWidth="1"/>
    <col min="10755" max="10755" width="8.28515625" style="83" customWidth="1"/>
    <col min="10756" max="10756" width="15.5703125" style="83" customWidth="1"/>
    <col min="10757" max="11009" width="9" style="83"/>
    <col min="11010" max="11010" width="8.28515625" style="83" bestFit="1" customWidth="1"/>
    <col min="11011" max="11011" width="8.28515625" style="83" customWidth="1"/>
    <col min="11012" max="11012" width="15.5703125" style="83" customWidth="1"/>
    <col min="11013" max="11265" width="9" style="83"/>
    <col min="11266" max="11266" width="8.28515625" style="83" bestFit="1" customWidth="1"/>
    <col min="11267" max="11267" width="8.28515625" style="83" customWidth="1"/>
    <col min="11268" max="11268" width="15.5703125" style="83" customWidth="1"/>
    <col min="11269" max="11521" width="9" style="83"/>
    <col min="11522" max="11522" width="8.28515625" style="83" bestFit="1" customWidth="1"/>
    <col min="11523" max="11523" width="8.28515625" style="83" customWidth="1"/>
    <col min="11524" max="11524" width="15.5703125" style="83" customWidth="1"/>
    <col min="11525" max="11777" width="9" style="83"/>
    <col min="11778" max="11778" width="8.28515625" style="83" bestFit="1" customWidth="1"/>
    <col min="11779" max="11779" width="8.28515625" style="83" customWidth="1"/>
    <col min="11780" max="11780" width="15.5703125" style="83" customWidth="1"/>
    <col min="11781" max="12033" width="9" style="83"/>
    <col min="12034" max="12034" width="8.28515625" style="83" bestFit="1" customWidth="1"/>
    <col min="12035" max="12035" width="8.28515625" style="83" customWidth="1"/>
    <col min="12036" max="12036" width="15.5703125" style="83" customWidth="1"/>
    <col min="12037" max="12289" width="9" style="83"/>
    <col min="12290" max="12290" width="8.28515625" style="83" bestFit="1" customWidth="1"/>
    <col min="12291" max="12291" width="8.28515625" style="83" customWidth="1"/>
    <col min="12292" max="12292" width="15.5703125" style="83" customWidth="1"/>
    <col min="12293" max="12545" width="9" style="83"/>
    <col min="12546" max="12546" width="8.28515625" style="83" bestFit="1" customWidth="1"/>
    <col min="12547" max="12547" width="8.28515625" style="83" customWidth="1"/>
    <col min="12548" max="12548" width="15.5703125" style="83" customWidth="1"/>
    <col min="12549" max="12801" width="9" style="83"/>
    <col min="12802" max="12802" width="8.28515625" style="83" bestFit="1" customWidth="1"/>
    <col min="12803" max="12803" width="8.28515625" style="83" customWidth="1"/>
    <col min="12804" max="12804" width="15.5703125" style="83" customWidth="1"/>
    <col min="12805" max="13057" width="9" style="83"/>
    <col min="13058" max="13058" width="8.28515625" style="83" bestFit="1" customWidth="1"/>
    <col min="13059" max="13059" width="8.28515625" style="83" customWidth="1"/>
    <col min="13060" max="13060" width="15.5703125" style="83" customWidth="1"/>
    <col min="13061" max="13313" width="9" style="83"/>
    <col min="13314" max="13314" width="8.28515625" style="83" bestFit="1" customWidth="1"/>
    <col min="13315" max="13315" width="8.28515625" style="83" customWidth="1"/>
    <col min="13316" max="13316" width="15.5703125" style="83" customWidth="1"/>
    <col min="13317" max="13569" width="9" style="83"/>
    <col min="13570" max="13570" width="8.28515625" style="83" bestFit="1" customWidth="1"/>
    <col min="13571" max="13571" width="8.28515625" style="83" customWidth="1"/>
    <col min="13572" max="13572" width="15.5703125" style="83" customWidth="1"/>
    <col min="13573" max="13825" width="9" style="83"/>
    <col min="13826" max="13826" width="8.28515625" style="83" bestFit="1" customWidth="1"/>
    <col min="13827" max="13827" width="8.28515625" style="83" customWidth="1"/>
    <col min="13828" max="13828" width="15.5703125" style="83" customWidth="1"/>
    <col min="13829" max="14081" width="9" style="83"/>
    <col min="14082" max="14082" width="8.28515625" style="83" bestFit="1" customWidth="1"/>
    <col min="14083" max="14083" width="8.28515625" style="83" customWidth="1"/>
    <col min="14084" max="14084" width="15.5703125" style="83" customWidth="1"/>
    <col min="14085" max="14337" width="9" style="83"/>
    <col min="14338" max="14338" width="8.28515625" style="83" bestFit="1" customWidth="1"/>
    <col min="14339" max="14339" width="8.28515625" style="83" customWidth="1"/>
    <col min="14340" max="14340" width="15.5703125" style="83" customWidth="1"/>
    <col min="14341" max="14593" width="9" style="83"/>
    <col min="14594" max="14594" width="8.28515625" style="83" bestFit="1" customWidth="1"/>
    <col min="14595" max="14595" width="8.28515625" style="83" customWidth="1"/>
    <col min="14596" max="14596" width="15.5703125" style="83" customWidth="1"/>
    <col min="14597" max="14849" width="9" style="83"/>
    <col min="14850" max="14850" width="8.28515625" style="83" bestFit="1" customWidth="1"/>
    <col min="14851" max="14851" width="8.28515625" style="83" customWidth="1"/>
    <col min="14852" max="14852" width="15.5703125" style="83" customWidth="1"/>
    <col min="14853" max="15105" width="9" style="83"/>
    <col min="15106" max="15106" width="8.28515625" style="83" bestFit="1" customWidth="1"/>
    <col min="15107" max="15107" width="8.28515625" style="83" customWidth="1"/>
    <col min="15108" max="15108" width="15.5703125" style="83" customWidth="1"/>
    <col min="15109" max="15361" width="9" style="83"/>
    <col min="15362" max="15362" width="8.28515625" style="83" bestFit="1" customWidth="1"/>
    <col min="15363" max="15363" width="8.28515625" style="83" customWidth="1"/>
    <col min="15364" max="15364" width="15.5703125" style="83" customWidth="1"/>
    <col min="15365" max="15617" width="9" style="83"/>
    <col min="15618" max="15618" width="8.28515625" style="83" bestFit="1" customWidth="1"/>
    <col min="15619" max="15619" width="8.28515625" style="83" customWidth="1"/>
    <col min="15620" max="15620" width="15.5703125" style="83" customWidth="1"/>
    <col min="15621" max="15873" width="9" style="83"/>
    <col min="15874" max="15874" width="8.28515625" style="83" bestFit="1" customWidth="1"/>
    <col min="15875" max="15875" width="8.28515625" style="83" customWidth="1"/>
    <col min="15876" max="15876" width="15.5703125" style="83" customWidth="1"/>
    <col min="15877" max="16129" width="9" style="83"/>
    <col min="16130" max="16130" width="8.28515625" style="83" bestFit="1" customWidth="1"/>
    <col min="16131" max="16131" width="8.28515625" style="83" customWidth="1"/>
    <col min="16132" max="16132" width="15.5703125" style="83" customWidth="1"/>
    <col min="16133" max="16384" width="9" style="83"/>
  </cols>
  <sheetData>
    <row r="1" spans="1:5" x14ac:dyDescent="0.25">
      <c r="B1" s="171" t="s">
        <v>172</v>
      </c>
      <c r="C1" s="171"/>
      <c r="D1" s="171"/>
      <c r="E1" s="171"/>
    </row>
    <row r="2" spans="1:5" s="119" customFormat="1" x14ac:dyDescent="0.25">
      <c r="B2" s="88"/>
      <c r="C2" s="88"/>
      <c r="D2" s="88"/>
      <c r="E2" s="118" t="s">
        <v>170</v>
      </c>
    </row>
    <row r="3" spans="1:5" x14ac:dyDescent="0.25">
      <c r="B3" s="86"/>
      <c r="C3" s="86"/>
      <c r="D3" s="86"/>
      <c r="E3" s="117" t="s">
        <v>125</v>
      </c>
    </row>
    <row r="4" spans="1:5" s="102" customFormat="1" x14ac:dyDescent="0.25">
      <c r="A4" s="110" t="s">
        <v>129</v>
      </c>
      <c r="B4" s="110" t="s">
        <v>3</v>
      </c>
      <c r="C4" s="110" t="s">
        <v>168</v>
      </c>
      <c r="D4" s="110" t="s">
        <v>171</v>
      </c>
      <c r="E4" s="110" t="s">
        <v>169</v>
      </c>
    </row>
    <row r="5" spans="1:5" x14ac:dyDescent="0.25">
      <c r="A5" s="116" t="s">
        <v>7</v>
      </c>
      <c r="B5" s="111" t="s">
        <v>135</v>
      </c>
      <c r="C5" s="41">
        <v>225051560</v>
      </c>
      <c r="D5" s="112">
        <v>225051560</v>
      </c>
      <c r="E5" s="112">
        <f>D5-C5</f>
        <v>0</v>
      </c>
    </row>
    <row r="6" spans="1:5" x14ac:dyDescent="0.25">
      <c r="A6" s="116" t="s">
        <v>9</v>
      </c>
      <c r="B6" s="111" t="s">
        <v>136</v>
      </c>
      <c r="C6" s="41">
        <v>49415500</v>
      </c>
      <c r="D6" s="112">
        <v>49415500</v>
      </c>
      <c r="E6" s="112">
        <f t="shared" ref="E6:E19" si="0">D6-C6</f>
        <v>0</v>
      </c>
    </row>
    <row r="7" spans="1:5" x14ac:dyDescent="0.25">
      <c r="A7" s="116" t="s">
        <v>11</v>
      </c>
      <c r="B7" s="111" t="s">
        <v>137</v>
      </c>
      <c r="C7" s="41">
        <v>40000000</v>
      </c>
      <c r="D7" s="112">
        <v>40000000</v>
      </c>
      <c r="E7" s="112">
        <f t="shared" si="0"/>
        <v>0</v>
      </c>
    </row>
    <row r="8" spans="1:5" x14ac:dyDescent="0.25">
      <c r="A8" s="116" t="s">
        <v>13</v>
      </c>
      <c r="B8" s="111" t="s">
        <v>138</v>
      </c>
      <c r="C8" s="41">
        <v>26500000</v>
      </c>
      <c r="D8" s="112">
        <v>19875000</v>
      </c>
      <c r="E8" s="112">
        <f t="shared" si="0"/>
        <v>-6625000</v>
      </c>
    </row>
    <row r="9" spans="1:5" x14ac:dyDescent="0.25">
      <c r="A9" s="116" t="s">
        <v>15</v>
      </c>
      <c r="B9" s="111" t="s">
        <v>139</v>
      </c>
      <c r="C9" s="41">
        <v>700000</v>
      </c>
      <c r="D9" s="112">
        <v>0</v>
      </c>
      <c r="E9" s="112">
        <f t="shared" si="0"/>
        <v>-700000</v>
      </c>
    </row>
    <row r="10" spans="1:5" x14ac:dyDescent="0.25">
      <c r="A10" s="116" t="s">
        <v>17</v>
      </c>
      <c r="B10" s="111" t="s">
        <v>229</v>
      </c>
      <c r="C10" s="41">
        <v>50000</v>
      </c>
      <c r="D10" s="112">
        <v>0</v>
      </c>
      <c r="E10" s="112">
        <f t="shared" si="0"/>
        <v>-50000</v>
      </c>
    </row>
    <row r="11" spans="1:5" x14ac:dyDescent="0.25">
      <c r="A11" s="116" t="s">
        <v>19</v>
      </c>
      <c r="B11" s="111" t="s">
        <v>145</v>
      </c>
      <c r="C11" s="41">
        <v>50000</v>
      </c>
      <c r="D11" s="112">
        <v>0</v>
      </c>
      <c r="E11" s="112">
        <f t="shared" si="0"/>
        <v>-50000</v>
      </c>
    </row>
    <row r="12" spans="1:5" x14ac:dyDescent="0.25">
      <c r="A12" s="116" t="s">
        <v>21</v>
      </c>
      <c r="B12" s="111" t="s">
        <v>147</v>
      </c>
      <c r="C12" s="41">
        <v>4000000</v>
      </c>
      <c r="D12" s="112">
        <v>0</v>
      </c>
      <c r="E12" s="112">
        <f t="shared" si="0"/>
        <v>-4000000</v>
      </c>
    </row>
    <row r="13" spans="1:5" x14ac:dyDescent="0.25">
      <c r="A13" s="116" t="s">
        <v>23</v>
      </c>
      <c r="B13" s="111" t="s">
        <v>149</v>
      </c>
      <c r="C13" s="41">
        <v>382000</v>
      </c>
      <c r="D13" s="112">
        <v>0</v>
      </c>
      <c r="E13" s="112">
        <f t="shared" si="0"/>
        <v>-382000</v>
      </c>
    </row>
    <row r="14" spans="1:5" x14ac:dyDescent="0.25">
      <c r="A14" s="116" t="s">
        <v>25</v>
      </c>
      <c r="B14" s="111" t="s">
        <v>152</v>
      </c>
      <c r="C14" s="41">
        <v>635000</v>
      </c>
      <c r="D14" s="112">
        <v>0</v>
      </c>
      <c r="E14" s="112">
        <f t="shared" si="0"/>
        <v>-635000</v>
      </c>
    </row>
    <row r="15" spans="1:5" x14ac:dyDescent="0.25">
      <c r="A15" s="116" t="s">
        <v>27</v>
      </c>
      <c r="B15" s="113" t="s">
        <v>155</v>
      </c>
      <c r="C15" s="41">
        <v>190500</v>
      </c>
      <c r="D15" s="112">
        <v>0</v>
      </c>
      <c r="E15" s="112">
        <f t="shared" si="0"/>
        <v>-190500</v>
      </c>
    </row>
    <row r="16" spans="1:5" x14ac:dyDescent="0.25">
      <c r="A16" s="149" t="s">
        <v>29</v>
      </c>
      <c r="B16" s="114" t="s">
        <v>156</v>
      </c>
      <c r="C16" s="115">
        <f>SUM(C5:C15)</f>
        <v>346974560</v>
      </c>
      <c r="D16" s="115">
        <f>SUM(D5:D15)</f>
        <v>334342060</v>
      </c>
      <c r="E16" s="115">
        <f>SUM(E5:E15)</f>
        <v>-12632500</v>
      </c>
    </row>
    <row r="17" spans="1:5" x14ac:dyDescent="0.25">
      <c r="A17" s="116" t="s">
        <v>31</v>
      </c>
      <c r="B17" s="116" t="s">
        <v>157</v>
      </c>
      <c r="C17" s="41">
        <v>23527136</v>
      </c>
      <c r="D17" s="112">
        <v>17645351</v>
      </c>
      <c r="E17" s="112">
        <f t="shared" si="0"/>
        <v>-5881785</v>
      </c>
    </row>
    <row r="18" spans="1:5" x14ac:dyDescent="0.25">
      <c r="A18" s="116" t="s">
        <v>33</v>
      </c>
      <c r="B18" s="111" t="s">
        <v>158</v>
      </c>
      <c r="C18" s="41">
        <v>25811797</v>
      </c>
      <c r="D18" s="112">
        <v>19377241</v>
      </c>
      <c r="E18" s="112">
        <f t="shared" si="0"/>
        <v>-6434556</v>
      </c>
    </row>
    <row r="19" spans="1:5" x14ac:dyDescent="0.25">
      <c r="A19" s="116" t="s">
        <v>35</v>
      </c>
      <c r="B19" s="111" t="s">
        <v>159</v>
      </c>
      <c r="C19" s="41">
        <v>2375000</v>
      </c>
      <c r="D19" s="112">
        <v>0</v>
      </c>
      <c r="E19" s="112">
        <f t="shared" si="0"/>
        <v>-2375000</v>
      </c>
    </row>
    <row r="20" spans="1:5" x14ac:dyDescent="0.25">
      <c r="A20" s="116" t="s">
        <v>37</v>
      </c>
      <c r="B20" s="111" t="s">
        <v>162</v>
      </c>
      <c r="C20" s="41">
        <v>800000</v>
      </c>
      <c r="D20" s="112">
        <v>0</v>
      </c>
      <c r="E20" s="112">
        <v>-1900000</v>
      </c>
    </row>
    <row r="21" spans="1:5" x14ac:dyDescent="0.25">
      <c r="A21" s="149" t="s">
        <v>39</v>
      </c>
      <c r="B21" s="114" t="s">
        <v>163</v>
      </c>
      <c r="C21" s="115">
        <f>SUM(C17:C20)</f>
        <v>52513933</v>
      </c>
      <c r="D21" s="115">
        <f t="shared" ref="D21:E21" si="1">SUM(D17:D20)</f>
        <v>37022592</v>
      </c>
      <c r="E21" s="115">
        <f t="shared" si="1"/>
        <v>-16591341</v>
      </c>
    </row>
    <row r="22" spans="1:5" ht="15.75" x14ac:dyDescent="0.25">
      <c r="A22" s="150" t="s">
        <v>41</v>
      </c>
      <c r="B22" s="151" t="s">
        <v>164</v>
      </c>
      <c r="C22" s="152">
        <f>SUM(C16,C21)</f>
        <v>399488493</v>
      </c>
      <c r="D22" s="152">
        <f>SUM(D16,D21)</f>
        <v>371364652</v>
      </c>
      <c r="E22" s="152">
        <f>SUM(E16,E21)</f>
        <v>-29223841</v>
      </c>
    </row>
  </sheetData>
  <mergeCells count="1">
    <mergeCell ref="B1:E1"/>
  </mergeCells>
  <pageMargins left="0.7" right="0.7" top="0.75" bottom="0.75" header="0.3" footer="0.3"/>
  <pageSetup paperSize="9" scale="8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44"/>
  <sheetViews>
    <sheetView tabSelected="1" workbookViewId="0">
      <selection activeCell="J35" sqref="J35"/>
    </sheetView>
  </sheetViews>
  <sheetFormatPr defaultRowHeight="15" x14ac:dyDescent="0.25"/>
  <cols>
    <col min="1" max="1" width="5.42578125" customWidth="1"/>
    <col min="2" max="2" width="61.28515625" customWidth="1"/>
    <col min="3" max="3" width="15.5703125" customWidth="1"/>
  </cols>
  <sheetData>
    <row r="1" spans="1:3" x14ac:dyDescent="0.25">
      <c r="A1" s="173" t="s">
        <v>173</v>
      </c>
      <c r="B1" s="173"/>
      <c r="C1" s="173"/>
    </row>
    <row r="2" spans="1:3" x14ac:dyDescent="0.25">
      <c r="C2" s="135" t="s">
        <v>226</v>
      </c>
    </row>
    <row r="3" spans="1:3" ht="15.75" thickBot="1" x14ac:dyDescent="0.3">
      <c r="A3" s="172" t="s">
        <v>227</v>
      </c>
      <c r="B3" s="172"/>
      <c r="C3" s="136" t="s">
        <v>125</v>
      </c>
    </row>
    <row r="4" spans="1:3" x14ac:dyDescent="0.25">
      <c r="A4" s="137" t="s">
        <v>129</v>
      </c>
      <c r="B4" s="138" t="s">
        <v>3</v>
      </c>
      <c r="C4" s="139" t="s">
        <v>196</v>
      </c>
    </row>
    <row r="5" spans="1:3" x14ac:dyDescent="0.25">
      <c r="A5" s="140" t="s">
        <v>7</v>
      </c>
      <c r="B5" s="122" t="s">
        <v>174</v>
      </c>
      <c r="C5" s="141">
        <v>900000</v>
      </c>
    </row>
    <row r="6" spans="1:3" x14ac:dyDescent="0.25">
      <c r="A6" s="140" t="s">
        <v>9</v>
      </c>
      <c r="B6" s="122" t="s">
        <v>175</v>
      </c>
      <c r="C6" s="141">
        <v>900000</v>
      </c>
    </row>
    <row r="7" spans="1:3" x14ac:dyDescent="0.25">
      <c r="A7" s="140" t="s">
        <v>11</v>
      </c>
      <c r="B7" s="122" t="s">
        <v>176</v>
      </c>
      <c r="C7" s="141">
        <v>500000</v>
      </c>
    </row>
    <row r="8" spans="1:3" x14ac:dyDescent="0.25">
      <c r="A8" s="140" t="s">
        <v>13</v>
      </c>
      <c r="B8" s="125" t="s">
        <v>197</v>
      </c>
      <c r="C8" s="141">
        <v>4073000</v>
      </c>
    </row>
    <row r="9" spans="1:3" x14ac:dyDescent="0.25">
      <c r="A9" s="140" t="s">
        <v>15</v>
      </c>
      <c r="B9" s="122" t="s">
        <v>177</v>
      </c>
      <c r="C9" s="141">
        <v>2300000</v>
      </c>
    </row>
    <row r="10" spans="1:3" x14ac:dyDescent="0.25">
      <c r="A10" s="140" t="s">
        <v>17</v>
      </c>
      <c r="B10" s="122" t="s">
        <v>178</v>
      </c>
      <c r="C10" s="141">
        <v>200000</v>
      </c>
    </row>
    <row r="11" spans="1:3" x14ac:dyDescent="0.25">
      <c r="A11" s="140" t="s">
        <v>19</v>
      </c>
      <c r="B11" s="122" t="s">
        <v>179</v>
      </c>
      <c r="C11" s="141">
        <v>720000</v>
      </c>
    </row>
    <row r="12" spans="1:3" x14ac:dyDescent="0.25">
      <c r="A12" s="140" t="s">
        <v>21</v>
      </c>
      <c r="B12" s="122" t="s">
        <v>180</v>
      </c>
      <c r="C12" s="141">
        <v>500000</v>
      </c>
    </row>
    <row r="13" spans="1:3" x14ac:dyDescent="0.25">
      <c r="A13" s="140" t="s">
        <v>23</v>
      </c>
      <c r="B13" s="125" t="s">
        <v>199</v>
      </c>
      <c r="C13" s="141">
        <v>350000</v>
      </c>
    </row>
    <row r="14" spans="1:3" x14ac:dyDescent="0.25">
      <c r="A14" s="140" t="s">
        <v>25</v>
      </c>
      <c r="B14" s="125" t="s">
        <v>198</v>
      </c>
      <c r="C14" s="141">
        <v>648000</v>
      </c>
    </row>
    <row r="15" spans="1:3" x14ac:dyDescent="0.25">
      <c r="A15" s="140" t="s">
        <v>27</v>
      </c>
      <c r="B15" s="125" t="s">
        <v>200</v>
      </c>
      <c r="C15" s="141">
        <v>1000000</v>
      </c>
    </row>
    <row r="16" spans="1:3" x14ac:dyDescent="0.25">
      <c r="A16" s="140" t="s">
        <v>29</v>
      </c>
      <c r="B16" s="122" t="s">
        <v>181</v>
      </c>
      <c r="C16" s="141">
        <v>300000</v>
      </c>
    </row>
    <row r="17" spans="1:5" x14ac:dyDescent="0.25">
      <c r="A17" s="140" t="s">
        <v>31</v>
      </c>
      <c r="B17" s="122" t="s">
        <v>182</v>
      </c>
      <c r="C17" s="141">
        <v>181000</v>
      </c>
    </row>
    <row r="18" spans="1:5" x14ac:dyDescent="0.25">
      <c r="A18" s="140" t="s">
        <v>33</v>
      </c>
      <c r="B18" s="123" t="s">
        <v>183</v>
      </c>
      <c r="C18" s="141">
        <v>150000</v>
      </c>
    </row>
    <row r="19" spans="1:5" x14ac:dyDescent="0.25">
      <c r="A19" s="140" t="s">
        <v>35</v>
      </c>
      <c r="B19" s="122" t="s">
        <v>184</v>
      </c>
      <c r="C19" s="141">
        <v>2100000</v>
      </c>
    </row>
    <row r="20" spans="1:5" x14ac:dyDescent="0.25">
      <c r="A20" s="140" t="s">
        <v>37</v>
      </c>
      <c r="B20" s="122" t="s">
        <v>185</v>
      </c>
      <c r="C20" s="141">
        <v>500000</v>
      </c>
    </row>
    <row r="21" spans="1:5" x14ac:dyDescent="0.25">
      <c r="A21" s="140" t="s">
        <v>39</v>
      </c>
      <c r="B21" s="125" t="s">
        <v>201</v>
      </c>
      <c r="C21" s="141">
        <v>140000</v>
      </c>
    </row>
    <row r="22" spans="1:5" x14ac:dyDescent="0.25">
      <c r="A22" s="140" t="s">
        <v>41</v>
      </c>
      <c r="B22" s="125" t="s">
        <v>202</v>
      </c>
      <c r="C22" s="141">
        <v>1142000</v>
      </c>
    </row>
    <row r="23" spans="1:5" x14ac:dyDescent="0.25">
      <c r="A23" s="140" t="s">
        <v>186</v>
      </c>
      <c r="B23" s="125" t="s">
        <v>203</v>
      </c>
      <c r="C23" s="141">
        <v>190000</v>
      </c>
    </row>
    <row r="24" spans="1:5" x14ac:dyDescent="0.25">
      <c r="A24" s="140" t="s">
        <v>43</v>
      </c>
      <c r="B24" s="125" t="s">
        <v>204</v>
      </c>
      <c r="C24" s="141">
        <v>3129000</v>
      </c>
    </row>
    <row r="25" spans="1:5" x14ac:dyDescent="0.25">
      <c r="A25" s="140" t="s">
        <v>46</v>
      </c>
      <c r="B25" s="125" t="s">
        <v>205</v>
      </c>
      <c r="C25" s="141">
        <v>2500000</v>
      </c>
    </row>
    <row r="26" spans="1:5" x14ac:dyDescent="0.25">
      <c r="A26" s="140" t="s">
        <v>48</v>
      </c>
      <c r="B26" s="125" t="s">
        <v>210</v>
      </c>
      <c r="C26" s="141">
        <v>5984051</v>
      </c>
    </row>
    <row r="27" spans="1:5" x14ac:dyDescent="0.25">
      <c r="A27" s="140" t="s">
        <v>53</v>
      </c>
      <c r="B27" s="124" t="s">
        <v>187</v>
      </c>
      <c r="C27" s="142">
        <v>450000</v>
      </c>
    </row>
    <row r="28" spans="1:5" ht="15.75" thickBot="1" x14ac:dyDescent="0.3">
      <c r="A28" s="143" t="s">
        <v>54</v>
      </c>
      <c r="B28" s="144" t="s">
        <v>188</v>
      </c>
      <c r="C28" s="145">
        <f>SUM(C5:C27)</f>
        <v>28857051</v>
      </c>
      <c r="E28" s="13"/>
    </row>
    <row r="29" spans="1:5" x14ac:dyDescent="0.25">
      <c r="A29" s="120"/>
      <c r="B29" s="120"/>
      <c r="C29" s="120"/>
    </row>
    <row r="30" spans="1:5" x14ac:dyDescent="0.25">
      <c r="A30" s="120"/>
      <c r="B30" s="120"/>
      <c r="C30" s="121"/>
    </row>
    <row r="31" spans="1:5" ht="15.75" thickBot="1" x14ac:dyDescent="0.3">
      <c r="A31" s="172" t="s">
        <v>189</v>
      </c>
      <c r="B31" s="172"/>
      <c r="C31" s="172"/>
    </row>
    <row r="32" spans="1:5" x14ac:dyDescent="0.25">
      <c r="A32" s="137" t="s">
        <v>129</v>
      </c>
      <c r="B32" s="138" t="s">
        <v>3</v>
      </c>
      <c r="C32" s="139" t="s">
        <v>190</v>
      </c>
    </row>
    <row r="33" spans="1:3" x14ac:dyDescent="0.25">
      <c r="A33" s="140" t="s">
        <v>7</v>
      </c>
      <c r="B33" s="122" t="s">
        <v>191</v>
      </c>
      <c r="C33" s="141">
        <v>700000</v>
      </c>
    </row>
    <row r="34" spans="1:3" x14ac:dyDescent="0.25">
      <c r="A34" s="140" t="s">
        <v>9</v>
      </c>
      <c r="B34" s="122" t="s">
        <v>192</v>
      </c>
      <c r="C34" s="141">
        <v>7140000</v>
      </c>
    </row>
    <row r="35" spans="1:3" x14ac:dyDescent="0.25">
      <c r="A35" s="140" t="s">
        <v>11</v>
      </c>
      <c r="B35" s="122" t="s">
        <v>193</v>
      </c>
      <c r="C35" s="141"/>
    </row>
    <row r="36" spans="1:3" x14ac:dyDescent="0.25">
      <c r="A36" s="140" t="s">
        <v>13</v>
      </c>
      <c r="B36" s="125" t="s">
        <v>206</v>
      </c>
      <c r="C36" s="141">
        <v>60000</v>
      </c>
    </row>
    <row r="37" spans="1:3" ht="15.75" thickBot="1" x14ac:dyDescent="0.3">
      <c r="A37" s="143" t="s">
        <v>15</v>
      </c>
      <c r="B37" s="144" t="s">
        <v>188</v>
      </c>
      <c r="C37" s="145">
        <f>SUM(C33:C36)</f>
        <v>7900000</v>
      </c>
    </row>
    <row r="38" spans="1:3" x14ac:dyDescent="0.25">
      <c r="A38" s="120"/>
      <c r="B38" s="120"/>
      <c r="C38" s="121"/>
    </row>
    <row r="39" spans="1:3" hidden="1" x14ac:dyDescent="0.25">
      <c r="A39" s="120"/>
      <c r="B39" s="127" t="s">
        <v>207</v>
      </c>
      <c r="C39" s="121">
        <v>-45000000</v>
      </c>
    </row>
    <row r="40" spans="1:3" hidden="1" x14ac:dyDescent="0.25">
      <c r="A40" s="120"/>
      <c r="B40" s="120" t="s">
        <v>194</v>
      </c>
      <c r="C40" s="121">
        <v>7900000</v>
      </c>
    </row>
    <row r="41" spans="1:3" hidden="1" x14ac:dyDescent="0.25">
      <c r="A41" s="120"/>
      <c r="B41" s="120" t="s">
        <v>195</v>
      </c>
      <c r="C41" s="121">
        <f>SUM(C28)</f>
        <v>28857051</v>
      </c>
    </row>
    <row r="42" spans="1:3" hidden="1" x14ac:dyDescent="0.25">
      <c r="B42" s="128" t="s">
        <v>208</v>
      </c>
      <c r="C42" s="126">
        <v>8440000</v>
      </c>
    </row>
    <row r="43" spans="1:3" hidden="1" x14ac:dyDescent="0.25">
      <c r="B43" s="128" t="s">
        <v>209</v>
      </c>
      <c r="C43" s="13">
        <f>SUM(C39:C42)</f>
        <v>197051</v>
      </c>
    </row>
    <row r="44" spans="1:3" hidden="1" x14ac:dyDescent="0.25"/>
  </sheetData>
  <mergeCells count="3">
    <mergeCell ref="A31:C31"/>
    <mergeCell ref="A3:B3"/>
    <mergeCell ref="A1:C1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5</vt:i4>
      </vt:variant>
      <vt:variant>
        <vt:lpstr>Névvel ellátott tartományok</vt:lpstr>
      </vt:variant>
      <vt:variant>
        <vt:i4>1</vt:i4>
      </vt:variant>
    </vt:vector>
  </HeadingPairs>
  <TitlesOfParts>
    <vt:vector size="6" baseType="lpstr">
      <vt:lpstr>2017.mérleg</vt:lpstr>
      <vt:lpstr>2017-2019</vt:lpstr>
      <vt:lpstr>Felhalmozás</vt:lpstr>
      <vt:lpstr>Felhalmozás-fedezet</vt:lpstr>
      <vt:lpstr>Javaslatok</vt:lpstr>
      <vt:lpstr>'2017-2019'!Nyomtatási_terület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Pénzügy</dc:creator>
  <cp:lastModifiedBy>Zsuzsa</cp:lastModifiedBy>
  <cp:lastPrinted>2016-11-14T08:40:55Z</cp:lastPrinted>
  <dcterms:created xsi:type="dcterms:W3CDTF">2016-11-08T13:16:52Z</dcterms:created>
  <dcterms:modified xsi:type="dcterms:W3CDTF">2016-11-14T08:41:30Z</dcterms:modified>
</cp:coreProperties>
</file>