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tabRatio="688" firstSheet="2" activeTab="6"/>
  </bookViews>
  <sheets>
    <sheet name="kiemelt ei" sheetId="1" state="hidden" r:id="rId1"/>
    <sheet name="bevételek működés felhalmozás." sheetId="2" r:id="rId2"/>
    <sheet name="2. bevétel szervenként" sheetId="3" r:id="rId3"/>
    <sheet name="3. kiadások működés felhalmozás" sheetId="4" r:id="rId4"/>
    <sheet name="4. kiadás szervenként" sheetId="5" r:id="rId5"/>
    <sheet name="5.beruházások, felújítások" sheetId="6" r:id="rId6"/>
    <sheet name="6. tartalékok" sheetId="7" r:id="rId7"/>
    <sheet name="7a,7b Mérleg" sheetId="8" r:id="rId8"/>
    <sheet name="8. létszám" sheetId="9" r:id="rId9"/>
    <sheet name="stabilitási 1" sheetId="10" state="hidden" r:id="rId10"/>
    <sheet name="stabilitási 2" sheetId="11" state="hidden" r:id="rId11"/>
    <sheet name="EU projektek" sheetId="12" state="hidden" r:id="rId12"/>
    <sheet name="hitelek" sheetId="13" state="hidden" r:id="rId13"/>
    <sheet name="szociális kiadások" sheetId="14" state="hidden" r:id="rId14"/>
    <sheet name="átadott" sheetId="15" state="hidden" r:id="rId15"/>
    <sheet name="átvett" sheetId="16" state="hidden" r:id="rId16"/>
    <sheet name="helyi adók" sheetId="17" state="hidden" r:id="rId17"/>
    <sheet name="EI FELHASZN TERV" sheetId="18" state="hidden" r:id="rId18"/>
    <sheet name="TÖBB ÉVES" sheetId="19" state="hidden" r:id="rId19"/>
    <sheet name="KÖZVETETT" sheetId="20" state="hidden" r:id="rId20"/>
    <sheet name="GÖRDÜLŐ" sheetId="21" state="hidden" r:id="rId21"/>
  </sheets>
  <externalReferences>
    <externalReference r:id="rId24"/>
    <externalReference r:id="rId25"/>
    <externalReference r:id="rId26"/>
  </externalReferences>
  <definedNames>
    <definedName name="foot_4_place" localSheetId="10">'stabilitási 2'!$A$18</definedName>
    <definedName name="foot_5_place" localSheetId="10">'stabilitási 2'!#REF!</definedName>
    <definedName name="foot_53_place" localSheetId="10">'stabilitási 2'!$A$63</definedName>
    <definedName name="_xlnm.Print_Area" localSheetId="2">'2. bevétel szervenként'!$A$1:$J$21</definedName>
    <definedName name="_xlnm.Print_Area" localSheetId="4">'4. kiadás szervenként'!$A$1:$J$24</definedName>
    <definedName name="_xlnm.Print_Area" localSheetId="5">'5.beruházások, felújítások'!$A$1:$F$53</definedName>
    <definedName name="_xlnm.Print_Area" localSheetId="14">'átadott'!$A$1:$C$117</definedName>
    <definedName name="_xlnm.Print_Area" localSheetId="15">'átvett'!$A$1:$C$116</definedName>
    <definedName name="_xlnm.Print_Area" localSheetId="17">'EI FELHASZN TERV'!$A$1:$O$216</definedName>
    <definedName name="_xlnm.Print_Area" localSheetId="11">'EU projektek'!$A$1:$B$43</definedName>
    <definedName name="_xlnm.Print_Area" localSheetId="20">'GÖRDÜLŐ'!$A$1:$J$43</definedName>
    <definedName name="_xlnm.Print_Area" localSheetId="12">'hitelek'!$A$1:$D$70</definedName>
    <definedName name="_xlnm.Print_Area" localSheetId="0">'kiemelt ei'!$A$1:$A$26</definedName>
    <definedName name="_xlnm.Print_Area" localSheetId="19">'KÖZVETETT'!$A$1:$E$34</definedName>
    <definedName name="_xlnm.Print_Area" localSheetId="9">'stabilitási 1'!$A$1:$J$49</definedName>
    <definedName name="_xlnm.Print_Area" localSheetId="10">'stabilitási 2'!$A$1:$H$38</definedName>
    <definedName name="_xlnm.Print_Area" localSheetId="13">'szociális kiadások'!$A$1:$C$42</definedName>
    <definedName name="_xlnm.Print_Area" localSheetId="18">'TÖBB ÉVES'!$A$1:$I$32</definedName>
    <definedName name="pr232" localSheetId="20">'GÖRDÜLŐ'!#REF!</definedName>
    <definedName name="pr232" localSheetId="19">'KÖZVETETT'!$A$10</definedName>
    <definedName name="pr232" localSheetId="18">'TÖBB ÉVES'!$A$17</definedName>
    <definedName name="pr233" localSheetId="20">'GÖRDÜLŐ'!#REF!</definedName>
    <definedName name="pr233" localSheetId="19">'KÖZVETETT'!$A$15</definedName>
    <definedName name="pr233" localSheetId="18">'TÖBB ÉVES'!$A$18</definedName>
    <definedName name="pr234" localSheetId="20">'GÖRDÜLŐ'!#REF!</definedName>
    <definedName name="pr234" localSheetId="19">'KÖZVETETT'!$A$23</definedName>
    <definedName name="pr234" localSheetId="18">'TÖBB ÉVES'!$A$19</definedName>
    <definedName name="pr235" localSheetId="20">'GÖRDÜLŐ'!#REF!</definedName>
    <definedName name="pr235" localSheetId="19">'KÖZVETETT'!$A$28</definedName>
    <definedName name="pr235" localSheetId="18">'TÖBB ÉVES'!$A$20</definedName>
    <definedName name="pr236" localSheetId="20">'GÖRDÜLŐ'!#REF!</definedName>
    <definedName name="pr236" localSheetId="19">'KÖZVETETT'!$A$33</definedName>
    <definedName name="pr236" localSheetId="18">'TÖBB ÉVES'!$A$21</definedName>
    <definedName name="pr312" localSheetId="20">'GÖRDÜLŐ'!#REF!</definedName>
    <definedName name="pr312" localSheetId="19">'KÖZVETETT'!#REF!</definedName>
    <definedName name="pr312" localSheetId="18">'TÖBB ÉVES'!$A$8</definedName>
    <definedName name="pr313" localSheetId="20">'GÖRDÜLŐ'!#REF!</definedName>
    <definedName name="pr313" localSheetId="19">'KÖZVETETT'!#REF!</definedName>
    <definedName name="pr313" localSheetId="18">'TÖBB ÉVES'!$A$3</definedName>
    <definedName name="pr314" localSheetId="20">'GÖRDÜLŐ'!#REF!</definedName>
    <definedName name="pr314" localSheetId="19">'KÖZVETETT'!$A$2</definedName>
    <definedName name="pr314" localSheetId="18">'TÖBB ÉVES'!$A$10</definedName>
    <definedName name="pr315" localSheetId="20">'GÖRDÜLŐ'!$A$3</definedName>
    <definedName name="pr315" localSheetId="19">'KÖZVETETT'!#REF!</definedName>
    <definedName name="pr315" localSheetId="18">'TÖBB ÉVES'!$A$11</definedName>
    <definedName name="pr347" localSheetId="20">'GÖRDÜLŐ'!$A$6</definedName>
    <definedName name="pr348" localSheetId="20">'GÖRDÜLŐ'!$A$7</definedName>
    <definedName name="pr349" localSheetId="20">'GÖRDÜLŐ'!$A$8</definedName>
  </definedNames>
  <calcPr fullCalcOnLoad="1"/>
</workbook>
</file>

<file path=xl/sharedStrings.xml><?xml version="1.0" encoding="utf-8"?>
<sst xmlns="http://schemas.openxmlformats.org/spreadsheetml/2006/main" count="2985" uniqueCount="972">
  <si>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</si>
  <si>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</si>
  <si>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</si>
  <si>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</si>
  <si>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</si>
  <si>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</si>
  <si>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</si>
  <si>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</si>
  <si>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</si>
  <si>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</si>
  <si>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</si>
  <si>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</si>
  <si>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</si>
  <si>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</si>
  <si>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</si>
  <si>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</si>
  <si>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</si>
  <si>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</si>
  <si>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</si>
  <si>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</si>
  <si>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</si>
  <si>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</si>
  <si>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</si>
  <si>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</si>
  <si>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</si>
  <si>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</si>
  <si>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</si>
  <si>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</si>
  <si>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</si>
  <si>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</si>
  <si>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</si>
  <si>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</si>
  <si>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</si>
  <si>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</si>
  <si>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</si>
  <si>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</si>
  <si>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</si>
  <si>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</si>
  <si>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</si>
  <si>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</si>
  <si>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</si>
  <si>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</si>
  <si>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</si>
  <si>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</si>
  <si>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</si>
  <si>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</si>
  <si>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</si>
  <si>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</si>
  <si>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</si>
  <si>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</si>
  <si>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</si>
  <si>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</si>
  <si>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</si>
  <si>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</si>
  <si>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</si>
  <si>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</si>
  <si>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</si>
  <si>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</si>
  <si>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</si>
  <si>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</si>
  <si>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</si>
  <si>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</si>
  <si>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</si>
  <si>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</si>
  <si>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</si>
  <si>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</si>
  <si>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</si>
  <si>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</si>
  <si>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</si>
  <si>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</si>
  <si>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</si>
  <si>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</si>
  <si>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</si>
  <si>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</si>
  <si>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</si>
  <si>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</si>
  <si>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</si>
  <si>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</si>
  <si>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</si>
  <si>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</si>
  <si>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</si>
  <si>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</si>
  <si>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</si>
  <si>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</si>
  <si>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</si>
  <si>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</si>
  <si>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</si>
  <si>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</si>
  <si>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</si>
  <si>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</si>
  <si>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</si>
  <si>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</si>
  <si>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</si>
  <si>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</si>
  <si>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</si>
  <si>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</si>
  <si>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</si>
  <si>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</si>
  <si>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</si>
  <si>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</si>
  <si>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</si>
  <si>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</si>
  <si>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</si>
  <si>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</si>
  <si>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</si>
  <si>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</si>
  <si>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</si>
  <si>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</si>
  <si>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</si>
  <si>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</si>
  <si>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</si>
  <si>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</si>
  <si>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</si>
  <si>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</si>
  <si>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</si>
  <si>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</si>
  <si>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</si>
  <si>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</si>
  <si>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</si>
  <si>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</si>
  <si>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</si>
  <si>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</si>
  <si>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</si>
  <si>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</si>
  <si>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</si>
  <si>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</si>
  <si>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</si>
  <si>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</si>
  <si>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</si>
  <si>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</si>
  <si>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</si>
  <si>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</si>
  <si>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</si>
  <si>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</si>
  <si>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</si>
  <si>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</si>
  <si>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</si>
  <si>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</si>
  <si>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</si>
  <si>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</si>
  <si>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</si>
  <si>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</si>
  <si>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</si>
  <si>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</si>
  <si>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</si>
  <si>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</si>
  <si>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</si>
  <si>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</si>
  <si>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</si>
  <si>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</si>
  <si>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</si>
  <si>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</si>
  <si>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</si>
  <si>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</si>
  <si>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</si>
  <si>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</si>
  <si>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</si>
  <si>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</si>
  <si>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</si>
  <si>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</si>
  <si>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</si>
  <si>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</si>
  <si>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</si>
  <si>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</si>
  <si>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</si>
  <si>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</si>
  <si>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</si>
  <si>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</si>
  <si>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</si>
  <si>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</si>
  <si>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</si>
  <si>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</si>
  <si>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</si>
  <si>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</si>
  <si>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</si>
  <si>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</si>
  <si>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</si>
  <si>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</si>
  <si>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</si>
  <si>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</si>
  <si>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</si>
  <si>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</si>
  <si>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</si>
  <si>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</si>
  <si>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</si>
  <si>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</si>
  <si>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</si>
  <si>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</si>
  <si>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</si>
  <si>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</si>
  <si>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</si>
  <si>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</si>
  <si>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</si>
  <si>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</si>
  <si>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</si>
  <si>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</si>
  <si>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</si>
  <si>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</si>
  <si>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</si>
  <si>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</si>
  <si>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</si>
  <si>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</si>
  <si>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</si>
  <si>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</si>
  <si>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</si>
  <si>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</si>
  <si>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</si>
  <si>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</si>
  <si>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</si>
  <si>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</si>
  <si>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</si>
  <si>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</si>
  <si>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</si>
  <si>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</si>
  <si>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</si>
  <si>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</si>
  <si>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</si>
  <si>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</si>
  <si>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</si>
  <si>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</si>
  <si>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</si>
  <si>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</si>
  <si>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</si>
  <si>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</si>
  <si>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</si>
  <si>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</si>
  <si>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</si>
  <si>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</si>
  <si>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</si>
  <si>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</si>
  <si>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</si>
  <si>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</si>
  <si>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</si>
  <si>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</si>
  <si>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</si>
  <si>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</si>
  <si>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</si>
  <si>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</si>
  <si>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</si>
  <si>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</si>
  <si>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</si>
  <si>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</si>
  <si>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</si>
  <si>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</si>
  <si>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</si>
  <si>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</si>
  <si>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</si>
  <si>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</si>
  <si>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</si>
  <si>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</si>
  <si>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</si>
  <si>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</si>
  <si>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</si>
  <si>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</si>
  <si>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</si>
  <si>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</si>
  <si>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</si>
  <si>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</si>
  <si>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</si>
  <si>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</si>
  <si>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</si>
  <si>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</si>
  <si>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</si>
  <si>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</si>
  <si>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</si>
  <si>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</si>
  <si>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</si>
  <si>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</si>
  <si>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</si>
  <si>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</si>
  <si>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</si>
  <si>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</si>
  <si>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</si>
  <si>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</si>
  <si>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</si>
  <si>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</si>
  <si>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</si>
  <si>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</si>
  <si>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</si>
  <si>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</si>
  <si>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</si>
  <si>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</si>
  <si>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</si>
  <si>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</si>
  <si>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</si>
  <si>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</si>
  <si>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</si>
  <si>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</si>
  <si>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</si>
  <si>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</si>
  <si>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</si>
  <si>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</si>
  <si>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</si>
  <si>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</si>
  <si>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</si>
  <si>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</si>
  <si>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</si>
  <si>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</si>
  <si>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</si>
  <si>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</si>
  <si>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</si>
  <si>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</si>
  <si>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</si>
  <si>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</si>
  <si>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</si>
  <si>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</si>
  <si>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</si>
  <si>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</si>
  <si>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</si>
  <si>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</si>
  <si>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</si>
  <si>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</si>
  <si>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</si>
  <si>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</si>
  <si>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</si>
  <si>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</si>
  <si>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</si>
  <si>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</si>
  <si>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</si>
  <si>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</si>
  <si>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</si>
  <si>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</si>
  <si>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</si>
  <si>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</si>
  <si>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</si>
  <si>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</si>
  <si>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</si>
  <si>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</si>
  <si>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</si>
  <si>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</si>
  <si>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</si>
  <si>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</si>
  <si>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</si>
  <si>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</si>
  <si>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</si>
  <si>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</si>
  <si>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</si>
  <si>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</si>
  <si>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</si>
  <si>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</si>
  <si>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</si>
  <si>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</si>
  <si>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</si>
  <si>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</si>
  <si>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</si>
  <si>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</si>
  <si>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</si>
  <si>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</si>
  <si>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</si>
  <si>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</si>
  <si>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</si>
  <si>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</si>
  <si>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</si>
  <si>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</si>
  <si>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</si>
  <si>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</si>
  <si>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</si>
  <si>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</si>
  <si>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</si>
  <si>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</si>
  <si>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</si>
  <si>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</si>
  <si>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</si>
  <si>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</si>
  <si>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</si>
  <si>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</si>
  <si>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</si>
  <si>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</si>
  <si>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</si>
  <si>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</si>
  <si>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</si>
  <si>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</si>
  <si>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</si>
  <si>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</si>
  <si>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</si>
  <si>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</si>
  <si>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</si>
  <si>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</si>
  <si>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</si>
  <si>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</si>
  <si>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</si>
  <si>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</si>
  <si>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</si>
  <si>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</si>
  <si>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</si>
  <si>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</si>
  <si>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</si>
  <si>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</si>
  <si>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</si>
  <si>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</si>
  <si>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</si>
  <si>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</si>
  <si>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</si>
  <si>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</si>
  <si>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</si>
  <si>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</si>
  <si>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</si>
  <si>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</si>
  <si>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</si>
  <si>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</si>
  <si>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</si>
  <si>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</si>
  <si>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</si>
  <si>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</si>
  <si>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</si>
  <si>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</si>
  <si>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</si>
  <si>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</si>
  <si>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</si>
  <si>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</si>
  <si>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</si>
  <si>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</si>
  <si>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</si>
  <si>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</si>
  <si>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</si>
  <si>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</si>
  <si>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</si>
  <si>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</si>
  <si>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</si>
  <si>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</si>
  <si>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</si>
  <si>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</si>
  <si>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</si>
  <si>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</si>
  <si>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</si>
  <si>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</si>
  <si>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</si>
  <si>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</si>
  <si>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</si>
  <si>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</si>
  <si>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</si>
  <si>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</si>
  <si>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</si>
  <si>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</si>
  <si>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</si>
  <si>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</si>
  <si>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</si>
  <si>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</si>
  <si>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</si>
  <si>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</si>
  <si>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</si>
  <si>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</si>
  <si>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</si>
  <si>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</si>
  <si>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</si>
  <si>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</si>
  <si>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</si>
  <si>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</si>
  <si>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</si>
  <si>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</si>
  <si>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</si>
  <si>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</si>
  <si>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</si>
  <si>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</si>
  <si>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</si>
  <si>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</si>
  <si>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</si>
  <si>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</si>
  <si>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</si>
  <si>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</si>
  <si>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</si>
  <si>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</si>
  <si>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</si>
  <si>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</si>
  <si>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</si>
  <si>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</si>
  <si>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</si>
  <si>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</si>
  <si>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</si>
  <si>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</si>
  <si>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</si>
  <si>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</si>
  <si>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</si>
  <si>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</si>
  <si>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</si>
  <si>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</si>
  <si>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</si>
  <si>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</si>
  <si>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</si>
  <si>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</si>
  <si>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</si>
  <si>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</si>
  <si>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</si>
  <si>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</si>
  <si>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</si>
  <si>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</si>
  <si>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</si>
  <si>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</si>
  <si>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</si>
  <si>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</si>
  <si>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</si>
  <si>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</si>
  <si>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</si>
  <si>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</si>
  <si>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</si>
  <si>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</si>
  <si>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</si>
  <si>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</si>
  <si>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</si>
  <si>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</si>
  <si>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</si>
  <si>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</si>
  <si>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</si>
  <si>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</si>
  <si>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</si>
  <si>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</si>
  <si>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</si>
  <si>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</si>
  <si>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</si>
  <si>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</si>
  <si>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</si>
  <si>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</si>
  <si>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</si>
  <si>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</si>
  <si>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</si>
  <si>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</si>
  <si>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</si>
  <si>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</si>
  <si>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</si>
  <si>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</si>
  <si>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</si>
  <si>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</si>
  <si>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</si>
  <si>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</si>
  <si>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</si>
  <si>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</si>
  <si>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</si>
  <si>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</si>
  <si>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</si>
  <si>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</si>
  <si>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</si>
  <si>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</si>
  <si>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</si>
  <si>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</si>
  <si>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</si>
  <si>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</si>
  <si>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</si>
  <si>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</si>
  <si>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</si>
  <si>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</si>
  <si>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</si>
  <si>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</si>
  <si>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Működési bevételek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</si>
  <si>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</si>
  <si>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</si>
  <si>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</si>
  <si>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</si>
  <si>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</si>
  <si>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</si>
  <si>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</si>
  <si>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</si>
  <si>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</si>
  <si>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</si>
  <si>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</si>
  <si>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</si>
  <si>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</si>
  <si>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</si>
  <si>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</si>
  <si>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</si>
  <si>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</si>
  <si>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</si>
  <si>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</si>
  <si>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</si>
  <si>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</si>
  <si>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</si>
  <si>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</si>
  <si>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</si>
  <si>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</si>
  <si>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</si>
  <si>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</si>
  <si>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</si>
  <si>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</si>
  <si>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</si>
  <si>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</si>
  <si>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</si>
  <si>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</si>
  <si>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</si>
  <si>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</si>
  <si>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</si>
  <si>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</si>
  <si>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</si>
  <si>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</si>
  <si>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</si>
  <si>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</si>
  <si>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</si>
  <si>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</si>
  <si>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</si>
  <si>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</si>
  <si>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</si>
  <si>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</si>
  <si>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</si>
  <si>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</si>
  <si>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</si>
  <si>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</si>
  <si>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</si>
  <si>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</si>
  <si>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</si>
  <si>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</si>
  <si>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</si>
  <si>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</si>
  <si>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</si>
  <si>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</si>
  <si>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</si>
  <si>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</si>
  <si>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</si>
  <si>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</si>
  <si>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</si>
  <si>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</si>
  <si>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</si>
  <si>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</si>
  <si>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</si>
  <si>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</si>
  <si>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</si>
  <si>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</si>
  <si>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</si>
  <si>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</si>
  <si>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</si>
  <si>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</si>
  <si>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</si>
  <si>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</si>
  <si>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</si>
  <si>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</si>
  <si>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</si>
  <si>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</si>
  <si>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</si>
  <si>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</si>
  <si>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</si>
  <si>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</si>
  <si>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</si>
  <si>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</si>
  <si>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</si>
  <si>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</si>
  <si>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</si>
  <si>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</si>
  <si>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</si>
  <si>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</si>
  <si>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</si>
  <si>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</si>
  <si>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</si>
  <si>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</si>
  <si>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</si>
  <si>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</si>
  <si>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</si>
  <si>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</si>
  <si>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</si>
  <si>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</si>
  <si>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</si>
  <si>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</si>
  <si>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</si>
  <si>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</si>
  <si>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</si>
  <si>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</si>
  <si>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</si>
  <si>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</si>
  <si>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</si>
  <si>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</si>
  <si>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</si>
  <si>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</si>
  <si>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</si>
  <si>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</si>
  <si>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</si>
  <si>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</si>
  <si>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</si>
  <si>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</si>
  <si>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</si>
  <si>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</si>
  <si>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</si>
  <si>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</si>
  <si>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</si>
  <si>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</si>
  <si>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</si>
  <si>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</si>
  <si>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</si>
  <si>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</si>
  <si>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</si>
  <si>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</si>
  <si>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</si>
  <si>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</si>
  <si>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</si>
  <si>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</si>
  <si>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</si>
  <si>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</si>
  <si>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</si>
  <si>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</si>
  <si>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</si>
  <si>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</si>
  <si>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</si>
  <si>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</si>
  <si>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</si>
  <si>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</si>
  <si>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</si>
  <si>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</si>
  <si>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</si>
  <si>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</si>
  <si>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</si>
  <si>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</si>
  <si>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</si>
  <si>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</si>
  <si>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</si>
  <si>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</si>
  <si>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 xml:space="preserve"> </t>
  </si>
  <si>
    <t>Szent István Park rendbetétele, és szobor avatás költsége</t>
  </si>
  <si>
    <t>Deák F. u. és Fő u. kereszteződésének pihenőpark kialakítása</t>
  </si>
  <si>
    <t xml:space="preserve">Technikai fejlesztés, hordozható számítógép </t>
  </si>
  <si>
    <t xml:space="preserve"> Királyszentistván Község Önkormányzat 2014. évi költségvetése</t>
  </si>
  <si>
    <t xml:space="preserve">  Királyszentistván Község Önkormányzat 2014. évi költségvetése</t>
  </si>
  <si>
    <t>Mód.
e.i.</t>
  </si>
  <si>
    <t>1.</t>
  </si>
  <si>
    <t>2.</t>
  </si>
  <si>
    <t>Állami hozzájárulások</t>
  </si>
  <si>
    <t>3.</t>
  </si>
  <si>
    <t>Felhalmozási és tőkejellegű
bevételek</t>
  </si>
  <si>
    <t>4.</t>
  </si>
  <si>
    <t>Támogatás értékű bevétel</t>
  </si>
  <si>
    <t>5.</t>
  </si>
  <si>
    <t>Véglegesen átvett pénz-
eszközök</t>
  </si>
  <si>
    <t>6.</t>
  </si>
  <si>
    <t>7.</t>
  </si>
  <si>
    <t>8.</t>
  </si>
  <si>
    <t>Pénzforgalom nélküli bevétel</t>
  </si>
  <si>
    <t>9.</t>
  </si>
  <si>
    <t>Összes bevétel</t>
  </si>
  <si>
    <t>Személyi kiadások</t>
  </si>
  <si>
    <t>Munkaadókat terhelő 
járulékok</t>
  </si>
  <si>
    <t>Dologi és egyéb folyó kiadások</t>
  </si>
  <si>
    <t xml:space="preserve">Szociálpolitikai ellátások </t>
  </si>
  <si>
    <t>Rövidlejáratú kölcsön</t>
  </si>
  <si>
    <t>Támogatás értékű kiadás</t>
  </si>
  <si>
    <t>Működési célú végleges 
pénzeszköz átadás</t>
  </si>
  <si>
    <t>Beruházás, felújítás</t>
  </si>
  <si>
    <t>10.</t>
  </si>
  <si>
    <t>Felh. Pénzeszköz végleges átadása</t>
  </si>
  <si>
    <t>11.</t>
  </si>
  <si>
    <t>Tartalékok</t>
  </si>
  <si>
    <t>12.</t>
  </si>
  <si>
    <t>Összes kiadás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</si>
  <si>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</si>
  <si>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</si>
  <si>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</si>
  <si>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</si>
  <si>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</si>
  <si>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</si>
  <si>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</si>
  <si>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</si>
  <si>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</si>
  <si>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</si>
  <si>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</si>
  <si>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</si>
  <si>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</si>
  <si>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</si>
  <si>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</si>
  <si>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</si>
  <si>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</si>
  <si>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</si>
  <si>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temetési segély </t>
  </si>
  <si>
    <t>átmeneti segély  természetbeni</t>
  </si>
  <si>
    <t>átmeneti segély pénzbeni</t>
  </si>
  <si>
    <t>rendkívüli gyermekvédelmi támogatás</t>
  </si>
  <si>
    <t>természetben nyújtott gyermekvédelmi támogatá</t>
  </si>
  <si>
    <t>Sebesség korlátozó és mérő eszköz analizáló programmal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</si>
  <si>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</si>
  <si>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</si>
  <si>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</si>
  <si>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</si>
  <si>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</si>
  <si>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</si>
  <si>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</si>
  <si>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</si>
  <si>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</si>
  <si>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</si>
  <si>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</si>
  <si>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</si>
  <si>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</si>
  <si>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</si>
  <si>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</si>
  <si>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</si>
  <si>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</si>
  <si>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</si>
  <si>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</si>
  <si>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</si>
  <si>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</si>
  <si>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</si>
  <si>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</si>
  <si>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</si>
  <si>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</si>
  <si>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</si>
  <si>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</si>
  <si>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</si>
  <si>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</si>
  <si>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</si>
  <si>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</si>
  <si>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</si>
  <si>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</si>
  <si>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</si>
  <si>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</si>
  <si>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</si>
  <si>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</si>
  <si>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</si>
  <si>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</si>
  <si>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</si>
  <si>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</si>
  <si>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</si>
  <si>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</si>
  <si>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</si>
  <si>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</si>
  <si>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</si>
  <si>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</si>
  <si>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</si>
  <si>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</si>
  <si>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</si>
  <si>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</si>
  <si>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</si>
  <si>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</si>
  <si>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</si>
  <si>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</si>
  <si>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</si>
  <si>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</si>
  <si>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</si>
  <si>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</si>
  <si>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</si>
  <si>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</si>
  <si>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</si>
  <si>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</si>
  <si>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</si>
  <si>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</si>
  <si>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 xml:space="preserve">Kiadások (E Ft)                  </t>
  </si>
  <si>
    <t>Tartalékok összesen:</t>
  </si>
  <si>
    <t>Bevételek (E Ft)</t>
  </si>
  <si>
    <t>költségvetés bevételei címenkénti részletezésben</t>
  </si>
  <si>
    <t>I. Cím
Önkormányzat</t>
  </si>
  <si>
    <t>II. Cím
Közös hivatal</t>
  </si>
  <si>
    <t>költségvetés kiadásai címenkénti részletezésben</t>
  </si>
  <si>
    <t xml:space="preserve">Közvilágítás bővítése Rozsadombon </t>
  </si>
  <si>
    <t>B</t>
  </si>
  <si>
    <t>C</t>
  </si>
  <si>
    <t>D</t>
  </si>
  <si>
    <t>E</t>
  </si>
  <si>
    <t>F</t>
  </si>
  <si>
    <t>A</t>
  </si>
  <si>
    <t>G</t>
  </si>
  <si>
    <t>H</t>
  </si>
  <si>
    <t>I</t>
  </si>
  <si>
    <t>fizikai alkalmazott, a költségvetési szerveknél foglalkoztatott egyéb munkavállaló  (fizikai alkalmazott)</t>
  </si>
  <si>
    <t>alpolgármester, főpolgármester-helyettes, megyei közgyűlés elnöke, alelnöke</t>
  </si>
  <si>
    <t>Összes felhalmozási kiadás</t>
  </si>
  <si>
    <t>B411</t>
  </si>
  <si>
    <t>B65</t>
  </si>
  <si>
    <t>B74</t>
  </si>
  <si>
    <t>Működési célú egyéb átvett pénzeszközök</t>
  </si>
  <si>
    <t>Egyéb elvonások és befizetések</t>
  </si>
  <si>
    <t>K5021</t>
  </si>
  <si>
    <t>K5023</t>
  </si>
  <si>
    <t>K513</t>
  </si>
  <si>
    <t>Helyi Önkormányzatok előző évi elszámolásából származó kiadások</t>
  </si>
  <si>
    <t>Működési célú egyéb támogatások államháztartáson kívülre</t>
  </si>
  <si>
    <t xml:space="preserve">Biztosító által fizetett kártérítés </t>
  </si>
  <si>
    <t>Működési célú garancia- és kezesség miatti megtérülések államháztartáson kívülről</t>
  </si>
  <si>
    <t>Működési célú kölcsön megtérülése az Európai Uniótól</t>
  </si>
  <si>
    <t>Működési célú kölcsön megtérülése külföldi kormánytól, nemzetközi szervezettől</t>
  </si>
  <si>
    <t>Működési célú kölcsön visszatérülése államháztartáson kívülről</t>
  </si>
  <si>
    <t>B64</t>
  </si>
  <si>
    <t>B75</t>
  </si>
  <si>
    <t>Felhalmozási célú egyéb átvett pénzeszközök</t>
  </si>
  <si>
    <t>Felhalmozási célú kölcsönök visszatérülése államháztartáson kívülről</t>
  </si>
  <si>
    <t>Lekötött bankbetétek megszüntetése</t>
  </si>
  <si>
    <t>Felhalmozási célú kezesség megtérülése államháztartáson kívülről</t>
  </si>
  <si>
    <t xml:space="preserve">Felhalmozási célú kölcsön visszatérülése államháztartáson kívülről </t>
  </si>
  <si>
    <t>Felhalmozási célú egyéb átvett pénzeszköz</t>
  </si>
  <si>
    <t>III. Cím Tulajdonközösség</t>
  </si>
  <si>
    <t>szociális hozzájárulás adó</t>
  </si>
  <si>
    <t>egészségügyi hozzájárulás</t>
  </si>
  <si>
    <t>munkáltatót terhelő szja</t>
  </si>
  <si>
    <t>K2-01</t>
  </si>
  <si>
    <t>K2-04</t>
  </si>
  <si>
    <t>K2-07</t>
  </si>
  <si>
    <t>Előirányzat</t>
  </si>
  <si>
    <t>Általános működési tartalék</t>
  </si>
  <si>
    <t>Általános felhalmozási tartalék</t>
  </si>
  <si>
    <t>Egyéb felhalmozási célú kiadások</t>
  </si>
  <si>
    <t>LKS Tulajdonközösség általános tartalék</t>
  </si>
  <si>
    <t>Működési célú  kezesség kifizetése államháztartáson kívülre</t>
  </si>
  <si>
    <t>Működési célú kezesség kifizetése államháztartáson belülre</t>
  </si>
  <si>
    <t>Működési célú  kölcsönök nyújtása államháztartáson belülre</t>
  </si>
  <si>
    <t>Működési célú kölcsönök törlesztése államháztartáson belülre</t>
  </si>
  <si>
    <t>Működési célú kölcsönök nyújtása államháztartáson kívülre</t>
  </si>
  <si>
    <t>Felhalmozási célú kezesség kifizetése államháztartáson belülre</t>
  </si>
  <si>
    <t>Felhalmozási célú kölcsönök nyújtása államháztartáson belülre</t>
  </si>
  <si>
    <t>Felhalmozási célú kölcsönök törlesztése államháztartáson belülre</t>
  </si>
  <si>
    <t>Felhalmozási célú kezesség kifizetése államháztartáson kívülre</t>
  </si>
  <si>
    <t>Felhalmozási célú kölcsönök nyújtása államháztartáson kívülre</t>
  </si>
  <si>
    <t xml:space="preserve">KÖLTSÉGVETÉSI LÉTSZÁMKERETBE TARTOZÓ FOGLALKOZTATOTTAK LÉTSZÁMA MINDÖSSZESEN </t>
  </si>
  <si>
    <t>KÖLTSÉGVETÉSI LÉTSZÁMKERETBE NEM TARTOZÓ FOGLALKOZTATOTTAK LÉTSZÁMA AZ IDŐSZAK VÉGÉN ÖSSZESEN (=80+…+86)</t>
  </si>
  <si>
    <t>Környezetvédelmi, vízgazdálkodási terv készítése</t>
  </si>
  <si>
    <t>B4082</t>
  </si>
  <si>
    <t>Egyéb kapott (járó) kamatok és kamatjellegű bevételek</t>
  </si>
  <si>
    <t>Előző év vállalkozási maradványának igénybevétele</t>
  </si>
  <si>
    <t>Közhatalmi bevételek</t>
  </si>
  <si>
    <t>K89</t>
  </si>
  <si>
    <t>Finanszírozási kiadások</t>
  </si>
  <si>
    <t>Önkormányzati vagyongazdálkodásra kisértékű tárgyi eszköz beszerzés</t>
  </si>
  <si>
    <t>Felhalmozási célú támogatás nyújtása háztartásnak</t>
  </si>
  <si>
    <t>Felhalmozási célú kiadások (e Ft)</t>
  </si>
  <si>
    <t>Érdekeltségnöv.pályázathoz céltartalék</t>
  </si>
  <si>
    <t xml:space="preserve">Előző év költségvetési maradványának igénybevétele </t>
  </si>
  <si>
    <t>költségvetési egyenleg FINANSZÍROZÁSI</t>
  </si>
  <si>
    <t xml:space="preserve">Működési célú kölcsön megtérülése </t>
  </si>
  <si>
    <t>BEVÉTELEK (E Ft)</t>
  </si>
  <si>
    <t>KIADÁSOK (E Ft)</t>
  </si>
  <si>
    <t>kötelező feladatok eredeti előirányzat</t>
  </si>
  <si>
    <t>önként vállalt feladatok eredeti előirányzat</t>
  </si>
  <si>
    <t>Eredeti előirányzat</t>
  </si>
  <si>
    <t>Módosítás</t>
  </si>
  <si>
    <t>Módosított Előirányzat</t>
  </si>
  <si>
    <t>kötelező feladatok módosított előirányzat</t>
  </si>
  <si>
    <t>kötelező feladatok módosítás</t>
  </si>
  <si>
    <t>önként vállalt feladatok módosítás</t>
  </si>
  <si>
    <t>önként vállalt feladatok módosított előirányzat</t>
  </si>
  <si>
    <t>J</t>
  </si>
  <si>
    <t>K</t>
  </si>
  <si>
    <t>L</t>
  </si>
  <si>
    <t>államigazgatási feladatok  eredeti előirányzat</t>
  </si>
  <si>
    <t>I. módosítás</t>
  </si>
  <si>
    <t>Módosított előirányzat</t>
  </si>
  <si>
    <t>államigazgatási feladatok  módosított előirányzat</t>
  </si>
  <si>
    <t>Egyéb működési kiadás</t>
  </si>
  <si>
    <t>áfa</t>
  </si>
  <si>
    <t>Litér Község Önkormányzat 2017. évi költségvetése I. módosítás</t>
  </si>
  <si>
    <t>Befektetési célú belföldi értékpapírok beváltása, értékesítése</t>
  </si>
  <si>
    <t>Felhalmozási célú átvett pénzeszközök 
térülése</t>
  </si>
  <si>
    <t>Felhalmozási bevételek</t>
  </si>
  <si>
    <t>Rovatszám</t>
  </si>
  <si>
    <t>Rendezési terv módosítása</t>
  </si>
  <si>
    <t>Új bölcsőde építése</t>
  </si>
  <si>
    <t>ASP rendzser bevezetése</t>
  </si>
  <si>
    <t>Szoc. Bérlakások kisértékű tárgyi eszköz beszerzés</t>
  </si>
  <si>
    <t>Ivóvíz beruházás gördülő terv alapján</t>
  </si>
  <si>
    <t>Védőnő egyéb tárgyi eszköz beszerzése</t>
  </si>
  <si>
    <t>Város- és községgazdálkodás kisértékű tárgyi eszköz</t>
  </si>
  <si>
    <t>LKS Tulajdonközösség GFT</t>
  </si>
  <si>
    <t>Garázs tetőszerkezet felújítás</t>
  </si>
  <si>
    <t>Főzőkonyha kapacitásbővítése, átalakítása (önerővel)</t>
  </si>
  <si>
    <t>Óvodai csoportszoba kialakítás</t>
  </si>
  <si>
    <t>Litér Településrendezési Eszközök részleges módosítása 4 pontban</t>
  </si>
  <si>
    <t xml:space="preserve">Litér Településrendezési Eszközök részleges módosítása kiemelt beruházáshoz </t>
  </si>
  <si>
    <t>Bódi Mária Magdolna síremlékhez vezető út út térkövezése a temetőben</t>
  </si>
  <si>
    <t>LKS Tulköz.: GFT 2018 I. sz. szennyvízátemelő, Kőfogó telepítése</t>
  </si>
  <si>
    <t>Informatikai eszköz beszerzése</t>
  </si>
  <si>
    <t>Ertl Pálné dombormű(Képzőművészeti alkotás)</t>
  </si>
  <si>
    <t>Művelődési ház (klubterem parketta felújítás)</t>
  </si>
  <si>
    <t>Ivóvíz rek. II. ütem (Tolózár aknába a csomópont cserék.)</t>
  </si>
  <si>
    <t>Ref. Általános Iskola kastélyépület felújítása</t>
  </si>
  <si>
    <t>Ivóvíz fejlesztés GFT 2018 1. számú kút, villámvédelmi rekonstrukció</t>
  </si>
  <si>
    <t xml:space="preserve">           Litér Község Önkormányzat 2018. évi költségvetése I. módosítás</t>
  </si>
  <si>
    <t>1.melléklet a .../2018.(VI.20.) határozathoz</t>
  </si>
  <si>
    <t xml:space="preserve">2018. évi </t>
  </si>
  <si>
    <t>2.melléklet a .../2018.(VI.20.) határozathoz</t>
  </si>
  <si>
    <t>3.melléklet a .../2018.(VI.20.) határozathoz</t>
  </si>
  <si>
    <t>4.melléklet a .../2018.(VI.20.) határozathoz</t>
  </si>
  <si>
    <t>TOP kerékpárút</t>
  </si>
  <si>
    <t>Ráülős fűnyíró</t>
  </si>
  <si>
    <t>Litér Község Önkormányzat 2018. évi költségvetés I. módosítás</t>
  </si>
  <si>
    <t>5. melléklet a .../2018.(VI.20.) határozathoz</t>
  </si>
  <si>
    <t>Litér Község Önkormányzat 2018. évi költségvetése I. módosítás</t>
  </si>
  <si>
    <t>6.melléklet a .../2018.(VI.20.) határozathoz</t>
  </si>
  <si>
    <t>2017. évi tény  (teljesítés)</t>
  </si>
  <si>
    <t>2018. évi várható (teljesítés)</t>
  </si>
  <si>
    <t>2018. évi eredeti előirányzat</t>
  </si>
  <si>
    <t>2018. évi módosított előirányzat</t>
  </si>
  <si>
    <t xml:space="preserve"> 7/A.melléklet a .../2018.(VI.20.) határozathoz</t>
  </si>
  <si>
    <t>7/B. melléklet a .../2018.(VI.20.) határozathoz</t>
  </si>
  <si>
    <t xml:space="preserve"> Litér Község Önkormányzat 2018. évi költségvetése I. módosítás</t>
  </si>
  <si>
    <t>8.melléklet a .../2018.(VI.20.) határozatho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</si>
</sst>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???&quot; &quot;??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double"/>
      <bottom style="hair"/>
    </border>
    <border>
      <left style="hair"/>
      <right style="double"/>
      <top style="hair"/>
      <bottom style="hair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1" fillId="22" borderId="7" applyNumberFormat="0" applyFont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1" fillId="0" borderId="0" applyFont="0" applyFill="0" applyBorder="0" applyAlignment="0" applyProtection="0"/>
  </cellStyleXfs>
  <cellXfs count="42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173" fontId="5" fillId="35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5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73" fontId="10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7" fillId="37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5" fillId="38" borderId="10" xfId="0" applyFont="1" applyFill="1" applyBorder="1" applyAlignment="1">
      <alignment horizontal="left" vertical="center"/>
    </xf>
    <xf numFmtId="0" fontId="5" fillId="38" borderId="10" xfId="0" applyFont="1" applyFill="1" applyBorder="1" applyAlignment="1">
      <alignment/>
    </xf>
    <xf numFmtId="0" fontId="10" fillId="37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9" fillId="0" borderId="0" xfId="43" applyFont="1" applyAlignment="1" applyProtection="1">
      <alignment/>
      <protection/>
    </xf>
    <xf numFmtId="0" fontId="30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36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7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32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179" fontId="17" fillId="0" borderId="10" xfId="0" applyNumberFormat="1" applyFont="1" applyBorder="1" applyAlignment="1">
      <alignment/>
    </xf>
    <xf numFmtId="179" fontId="10" fillId="0" borderId="10" xfId="0" applyNumberFormat="1" applyFont="1" applyBorder="1" applyAlignment="1">
      <alignment/>
    </xf>
    <xf numFmtId="0" fontId="12" fillId="0" borderId="0" xfId="0" applyFont="1" applyAlignment="1">
      <alignment horizontal="justify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34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0" borderId="1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35" fillId="0" borderId="0" xfId="0" applyFont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3" fillId="0" borderId="0" xfId="56" applyFont="1">
      <alignment/>
      <protection/>
    </xf>
    <xf numFmtId="0" fontId="39" fillId="0" borderId="0" xfId="56" applyFont="1">
      <alignment/>
      <protection/>
    </xf>
    <xf numFmtId="0" fontId="39" fillId="0" borderId="0" xfId="56" applyFont="1" applyAlignment="1">
      <alignment horizontal="center"/>
      <protection/>
    </xf>
    <xf numFmtId="0" fontId="39" fillId="0" borderId="11" xfId="56" applyFont="1" applyBorder="1" applyAlignment="1">
      <alignment horizontal="center"/>
      <protection/>
    </xf>
    <xf numFmtId="0" fontId="39" fillId="0" borderId="12" xfId="56" applyFont="1" applyBorder="1" applyAlignment="1">
      <alignment horizontal="center"/>
      <protection/>
    </xf>
    <xf numFmtId="0" fontId="39" fillId="0" borderId="13" xfId="56" applyFont="1" applyBorder="1" applyAlignment="1">
      <alignment horizontal="center"/>
      <protection/>
    </xf>
    <xf numFmtId="0" fontId="39" fillId="0" borderId="14" xfId="56" applyFont="1" applyBorder="1" applyAlignment="1">
      <alignment horizontal="center"/>
      <protection/>
    </xf>
    <xf numFmtId="0" fontId="39" fillId="0" borderId="15" xfId="56" applyFont="1" applyBorder="1" applyAlignment="1">
      <alignment horizontal="center"/>
      <protection/>
    </xf>
    <xf numFmtId="0" fontId="13" fillId="0" borderId="16" xfId="56" applyFont="1" applyBorder="1">
      <alignment/>
      <protection/>
    </xf>
    <xf numFmtId="0" fontId="13" fillId="0" borderId="0" xfId="56" applyFont="1" applyBorder="1">
      <alignment/>
      <protection/>
    </xf>
    <xf numFmtId="0" fontId="39" fillId="0" borderId="17" xfId="56" applyFont="1" applyBorder="1" applyAlignment="1">
      <alignment horizontal="center" vertical="center" wrapText="1"/>
      <protection/>
    </xf>
    <xf numFmtId="0" fontId="39" fillId="0" borderId="18" xfId="56" applyFont="1" applyBorder="1" applyAlignment="1">
      <alignment horizontal="center" vertical="center" wrapText="1"/>
      <protection/>
    </xf>
    <xf numFmtId="0" fontId="39" fillId="0" borderId="19" xfId="56" applyFont="1" applyBorder="1" applyAlignment="1">
      <alignment horizontal="center" vertical="center" wrapText="1"/>
      <protection/>
    </xf>
    <xf numFmtId="0" fontId="39" fillId="0" borderId="20" xfId="56" applyFont="1" applyBorder="1" applyAlignment="1">
      <alignment horizontal="center" vertical="center" wrapText="1"/>
      <protection/>
    </xf>
    <xf numFmtId="0" fontId="39" fillId="0" borderId="21" xfId="56" applyFont="1" applyBorder="1" applyAlignment="1">
      <alignment horizontal="right" vertical="center"/>
      <protection/>
    </xf>
    <xf numFmtId="0" fontId="39" fillId="0" borderId="22" xfId="56" applyFont="1" applyBorder="1" applyAlignment="1">
      <alignment vertical="center"/>
      <protection/>
    </xf>
    <xf numFmtId="181" fontId="39" fillId="0" borderId="23" xfId="56" applyNumberFormat="1" applyFont="1" applyBorder="1" applyAlignment="1">
      <alignment horizontal="center" vertical="center"/>
      <protection/>
    </xf>
    <xf numFmtId="0" fontId="39" fillId="0" borderId="24" xfId="56" applyFont="1" applyBorder="1" applyAlignment="1">
      <alignment horizontal="right" vertical="center"/>
      <protection/>
    </xf>
    <xf numFmtId="0" fontId="39" fillId="0" borderId="25" xfId="56" applyFont="1" applyBorder="1" applyAlignment="1">
      <alignment vertical="center"/>
      <protection/>
    </xf>
    <xf numFmtId="0" fontId="39" fillId="0" borderId="25" xfId="56" applyFont="1" applyBorder="1" applyAlignment="1">
      <alignment vertical="center" wrapText="1"/>
      <protection/>
    </xf>
    <xf numFmtId="0" fontId="39" fillId="0" borderId="26" xfId="56" applyFont="1" applyBorder="1" applyAlignment="1">
      <alignment horizontal="right" vertical="center"/>
      <protection/>
    </xf>
    <xf numFmtId="0" fontId="39" fillId="0" borderId="27" xfId="56" applyFont="1" applyBorder="1" applyAlignment="1">
      <alignment vertical="center"/>
      <protection/>
    </xf>
    <xf numFmtId="0" fontId="40" fillId="39" borderId="28" xfId="56" applyFont="1" applyFill="1" applyBorder="1" applyAlignment="1">
      <alignment horizontal="right" vertical="center"/>
      <protection/>
    </xf>
    <xf numFmtId="0" fontId="40" fillId="39" borderId="29" xfId="56" applyFont="1" applyFill="1" applyBorder="1" applyAlignment="1">
      <alignment vertical="center"/>
      <protection/>
    </xf>
    <xf numFmtId="181" fontId="40" fillId="39" borderId="30" xfId="56" applyNumberFormat="1" applyFont="1" applyFill="1" applyBorder="1" applyAlignment="1">
      <alignment horizontal="center" vertical="center"/>
      <protection/>
    </xf>
    <xf numFmtId="181" fontId="40" fillId="39" borderId="31" xfId="56" applyNumberFormat="1" applyFont="1" applyFill="1" applyBorder="1" applyAlignment="1">
      <alignment horizontal="center" vertical="center"/>
      <protection/>
    </xf>
    <xf numFmtId="181" fontId="39" fillId="0" borderId="32" xfId="56" applyNumberFormat="1" applyFont="1" applyFill="1" applyBorder="1" applyAlignment="1">
      <alignment horizontal="center" vertical="center"/>
      <protection/>
    </xf>
    <xf numFmtId="0" fontId="39" fillId="0" borderId="27" xfId="56" applyFont="1" applyBorder="1" applyAlignment="1">
      <alignment vertical="center" wrapText="1"/>
      <protection/>
    </xf>
    <xf numFmtId="0" fontId="17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3" fontId="17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9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vertical="center"/>
    </xf>
    <xf numFmtId="3" fontId="43" fillId="0" borderId="10" xfId="0" applyNumberFormat="1" applyFont="1" applyBorder="1" applyAlignment="1">
      <alignment/>
    </xf>
    <xf numFmtId="3" fontId="89" fillId="0" borderId="10" xfId="0" applyNumberFormat="1" applyFont="1" applyBorder="1" applyAlignment="1">
      <alignment/>
    </xf>
    <xf numFmtId="17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73" fontId="32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173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172" fontId="14" fillId="0" borderId="10" xfId="0" applyNumberFormat="1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89" fillId="0" borderId="0" xfId="0" applyFont="1" applyBorder="1" applyAlignment="1">
      <alignment/>
    </xf>
    <xf numFmtId="0" fontId="89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left" vertical="center"/>
    </xf>
    <xf numFmtId="0" fontId="36" fillId="38" borderId="10" xfId="0" applyFont="1" applyFill="1" applyBorder="1" applyAlignment="1">
      <alignment/>
    </xf>
    <xf numFmtId="0" fontId="36" fillId="38" borderId="10" xfId="0" applyFont="1" applyFill="1" applyBorder="1" applyAlignment="1">
      <alignment horizontal="left" vertical="center"/>
    </xf>
    <xf numFmtId="0" fontId="39" fillId="0" borderId="33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47" fillId="33" borderId="33" xfId="0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left" vertical="center"/>
    </xf>
    <xf numFmtId="0" fontId="90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0" fillId="0" borderId="10" xfId="58" applyFont="1" applyFill="1" applyBorder="1" applyAlignment="1">
      <alignment horizontal="left" vertical="center" wrapText="1"/>
      <protection/>
    </xf>
    <xf numFmtId="0" fontId="39" fillId="0" borderId="10" xfId="58" applyFont="1" applyFill="1" applyBorder="1" applyAlignment="1">
      <alignment horizontal="left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9" fillId="0" borderId="10" xfId="58" applyFont="1" applyFill="1" applyBorder="1" applyAlignment="1">
      <alignment horizontal="center" vertical="center" wrapText="1"/>
      <protection/>
    </xf>
    <xf numFmtId="0" fontId="89" fillId="0" borderId="0" xfId="0" applyFont="1" applyAlignment="1">
      <alignment horizontal="center" wrapText="1"/>
    </xf>
    <xf numFmtId="0" fontId="89" fillId="0" borderId="10" xfId="0" applyFont="1" applyFill="1" applyBorder="1" applyAlignment="1">
      <alignment/>
    </xf>
    <xf numFmtId="0" fontId="48" fillId="0" borderId="0" xfId="56" applyFont="1">
      <alignment/>
      <protection/>
    </xf>
    <xf numFmtId="0" fontId="48" fillId="0" borderId="0" xfId="56" applyFont="1" applyBorder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181" fontId="40" fillId="39" borderId="34" xfId="56" applyNumberFormat="1" applyFont="1" applyFill="1" applyBorder="1" applyAlignment="1">
      <alignment horizontal="center" vertical="center"/>
      <protection/>
    </xf>
    <xf numFmtId="181" fontId="40" fillId="39" borderId="35" xfId="56" applyNumberFormat="1" applyFont="1" applyFill="1" applyBorder="1" applyAlignment="1">
      <alignment horizontal="center" vertical="center"/>
      <protection/>
    </xf>
    <xf numFmtId="181" fontId="40" fillId="40" borderId="30" xfId="56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right" vertical="center"/>
    </xf>
    <xf numFmtId="3" fontId="43" fillId="41" borderId="10" xfId="0" applyNumberFormat="1" applyFont="1" applyFill="1" applyBorder="1" applyAlignment="1">
      <alignment/>
    </xf>
    <xf numFmtId="0" fontId="48" fillId="0" borderId="0" xfId="56" applyFont="1" applyBorder="1" applyAlignment="1">
      <alignment/>
      <protection/>
    </xf>
    <xf numFmtId="0" fontId="32" fillId="0" borderId="36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/>
    </xf>
    <xf numFmtId="0" fontId="44" fillId="42" borderId="10" xfId="0" applyFont="1" applyFill="1" applyBorder="1" applyAlignment="1">
      <alignment horizontal="left" vertical="center"/>
    </xf>
    <xf numFmtId="0" fontId="47" fillId="41" borderId="10" xfId="0" applyFont="1" applyFill="1" applyBorder="1" applyAlignment="1">
      <alignment horizontal="left" vertical="center" wrapText="1"/>
    </xf>
    <xf numFmtId="0" fontId="36" fillId="41" borderId="10" xfId="0" applyFont="1" applyFill="1" applyBorder="1" applyAlignment="1">
      <alignment horizontal="left" vertical="center"/>
    </xf>
    <xf numFmtId="0" fontId="47" fillId="41" borderId="10" xfId="0" applyFont="1" applyFill="1" applyBorder="1" applyAlignment="1">
      <alignment horizontal="left" vertical="center"/>
    </xf>
    <xf numFmtId="0" fontId="36" fillId="41" borderId="10" xfId="0" applyFont="1" applyFill="1" applyBorder="1" applyAlignment="1">
      <alignment horizontal="left" vertical="center" wrapText="1"/>
    </xf>
    <xf numFmtId="0" fontId="36" fillId="43" borderId="10" xfId="0" applyFont="1" applyFill="1" applyBorder="1" applyAlignment="1">
      <alignment/>
    </xf>
    <xf numFmtId="0" fontId="37" fillId="43" borderId="10" xfId="0" applyFont="1" applyFill="1" applyBorder="1" applyAlignment="1">
      <alignment/>
    </xf>
    <xf numFmtId="0" fontId="42" fillId="0" borderId="10" xfId="0" applyFont="1" applyBorder="1" applyAlignment="1">
      <alignment horizontal="center" wrapText="1"/>
    </xf>
    <xf numFmtId="0" fontId="89" fillId="0" borderId="10" xfId="0" applyFont="1" applyBorder="1" applyAlignment="1">
      <alignment horizontal="center" wrapText="1"/>
    </xf>
    <xf numFmtId="173" fontId="44" fillId="42" borderId="10" xfId="0" applyNumberFormat="1" applyFont="1" applyFill="1" applyBorder="1" applyAlignment="1">
      <alignment vertical="center"/>
    </xf>
    <xf numFmtId="3" fontId="43" fillId="42" borderId="10" xfId="0" applyNumberFormat="1" applyFont="1" applyFill="1" applyBorder="1" applyAlignment="1">
      <alignment/>
    </xf>
    <xf numFmtId="3" fontId="43" fillId="43" borderId="10" xfId="0" applyNumberFormat="1" applyFont="1" applyFill="1" applyBorder="1" applyAlignment="1">
      <alignment/>
    </xf>
    <xf numFmtId="173" fontId="36" fillId="41" borderId="10" xfId="0" applyNumberFormat="1" applyFont="1" applyFill="1" applyBorder="1" applyAlignment="1">
      <alignment vertical="center"/>
    </xf>
    <xf numFmtId="0" fontId="89" fillId="0" borderId="0" xfId="0" applyFont="1" applyBorder="1" applyAlignment="1">
      <alignment wrapText="1"/>
    </xf>
    <xf numFmtId="3" fontId="90" fillId="0" borderId="10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0" fontId="50" fillId="0" borderId="0" xfId="56" applyFont="1">
      <alignment/>
      <protection/>
    </xf>
    <xf numFmtId="0" fontId="49" fillId="0" borderId="0" xfId="56" applyFont="1">
      <alignment/>
      <protection/>
    </xf>
    <xf numFmtId="181" fontId="39" fillId="0" borderId="37" xfId="56" applyNumberFormat="1" applyFont="1" applyFill="1" applyBorder="1" applyAlignment="1">
      <alignment horizontal="center" vertical="center"/>
      <protection/>
    </xf>
    <xf numFmtId="181" fontId="39" fillId="0" borderId="38" xfId="56" applyNumberFormat="1" applyFont="1" applyFill="1" applyBorder="1" applyAlignment="1">
      <alignment horizontal="center" vertical="center"/>
      <protection/>
    </xf>
    <xf numFmtId="181" fontId="39" fillId="0" borderId="39" xfId="56" applyNumberFormat="1" applyFont="1" applyFill="1" applyBorder="1" applyAlignment="1">
      <alignment horizontal="center" vertical="center"/>
      <protection/>
    </xf>
    <xf numFmtId="181" fontId="39" fillId="0" borderId="40" xfId="56" applyNumberFormat="1" applyFont="1" applyFill="1" applyBorder="1" applyAlignment="1">
      <alignment horizontal="center" vertical="center"/>
      <protection/>
    </xf>
    <xf numFmtId="181" fontId="39" fillId="0" borderId="41" xfId="56" applyNumberFormat="1" applyFont="1" applyFill="1" applyBorder="1" applyAlignment="1">
      <alignment horizontal="center" vertical="center"/>
      <protection/>
    </xf>
    <xf numFmtId="181" fontId="39" fillId="0" borderId="42" xfId="56" applyNumberFormat="1" applyFont="1" applyFill="1" applyBorder="1" applyAlignment="1">
      <alignment horizontal="center" vertical="center"/>
      <protection/>
    </xf>
    <xf numFmtId="3" fontId="39" fillId="0" borderId="40" xfId="56" applyNumberFormat="1" applyFont="1" applyFill="1" applyBorder="1" applyAlignment="1">
      <alignment horizontal="center" vertical="center"/>
      <protection/>
    </xf>
    <xf numFmtId="181" fontId="39" fillId="0" borderId="43" xfId="56" applyNumberFormat="1" applyFont="1" applyFill="1" applyBorder="1" applyAlignment="1">
      <alignment horizontal="center" vertical="center"/>
      <protection/>
    </xf>
    <xf numFmtId="181" fontId="39" fillId="0" borderId="44" xfId="56" applyNumberFormat="1" applyFont="1" applyFill="1" applyBorder="1" applyAlignment="1">
      <alignment horizontal="center" vertical="center"/>
      <protection/>
    </xf>
    <xf numFmtId="181" fontId="39" fillId="0" borderId="45" xfId="56" applyNumberFormat="1" applyFont="1" applyFill="1" applyBorder="1" applyAlignment="1">
      <alignment horizontal="center" vertical="center"/>
      <protection/>
    </xf>
    <xf numFmtId="0" fontId="89" fillId="0" borderId="0" xfId="0" applyFont="1" applyAlignment="1">
      <alignment horizontal="center" wrapText="1"/>
    </xf>
    <xf numFmtId="0" fontId="43" fillId="0" borderId="10" xfId="0" applyFont="1" applyFill="1" applyBorder="1" applyAlignment="1">
      <alignment vertical="center" wrapText="1"/>
    </xf>
    <xf numFmtId="173" fontId="43" fillId="0" borderId="10" xfId="0" applyNumberFormat="1" applyFont="1" applyFill="1" applyBorder="1" applyAlignment="1">
      <alignment vertical="center"/>
    </xf>
    <xf numFmtId="0" fontId="48" fillId="0" borderId="15" xfId="56" applyFont="1" applyBorder="1" applyAlignment="1">
      <alignment horizontal="center"/>
      <protection/>
    </xf>
    <xf numFmtId="0" fontId="48" fillId="0" borderId="24" xfId="56" applyFont="1" applyBorder="1" applyAlignment="1">
      <alignment horizontal="right" vertical="center"/>
      <protection/>
    </xf>
    <xf numFmtId="0" fontId="48" fillId="0" borderId="25" xfId="56" applyFont="1" applyBorder="1" applyAlignment="1">
      <alignment vertical="center"/>
      <protection/>
    </xf>
    <xf numFmtId="0" fontId="48" fillId="0" borderId="25" xfId="56" applyFont="1" applyBorder="1" applyAlignment="1">
      <alignment vertical="center" wrapText="1"/>
      <protection/>
    </xf>
    <xf numFmtId="181" fontId="48" fillId="0" borderId="46" xfId="56" applyNumberFormat="1" applyFont="1" applyBorder="1" applyAlignment="1">
      <alignment horizontal="center" vertical="center"/>
      <protection/>
    </xf>
    <xf numFmtId="181" fontId="48" fillId="0" borderId="47" xfId="56" applyNumberFormat="1" applyFont="1" applyBorder="1" applyAlignment="1">
      <alignment horizontal="center" vertical="center"/>
      <protection/>
    </xf>
    <xf numFmtId="181" fontId="48" fillId="0" borderId="40" xfId="56" applyNumberFormat="1" applyFont="1" applyBorder="1" applyAlignment="1">
      <alignment horizontal="center" vertical="center"/>
      <protection/>
    </xf>
    <xf numFmtId="181" fontId="48" fillId="0" borderId="41" xfId="56" applyNumberFormat="1" applyFont="1" applyBorder="1" applyAlignment="1">
      <alignment horizontal="center" vertical="center"/>
      <protection/>
    </xf>
    <xf numFmtId="181" fontId="48" fillId="0" borderId="41" xfId="56" applyNumberFormat="1" applyFont="1" applyFill="1" applyBorder="1" applyAlignment="1">
      <alignment horizontal="center" vertical="center"/>
      <protection/>
    </xf>
    <xf numFmtId="181" fontId="48" fillId="0" borderId="17" xfId="56" applyNumberFormat="1" applyFont="1" applyBorder="1" applyAlignment="1">
      <alignment horizontal="center" vertical="center"/>
      <protection/>
    </xf>
    <xf numFmtId="181" fontId="48" fillId="0" borderId="18" xfId="56" applyNumberFormat="1" applyFont="1" applyFill="1" applyBorder="1" applyAlignment="1">
      <alignment horizontal="center" vertical="center"/>
      <protection/>
    </xf>
    <xf numFmtId="181" fontId="48" fillId="0" borderId="18" xfId="56" applyNumberFormat="1" applyFont="1" applyBorder="1" applyAlignment="1">
      <alignment horizontal="center" vertical="center"/>
      <protection/>
    </xf>
    <xf numFmtId="0" fontId="48" fillId="0" borderId="14" xfId="56" applyFont="1" applyBorder="1" applyAlignment="1">
      <alignment horizontal="center"/>
      <protection/>
    </xf>
    <xf numFmtId="0" fontId="48" fillId="0" borderId="44" xfId="56" applyFont="1" applyBorder="1" applyAlignment="1">
      <alignment horizontal="center" vertical="center" wrapText="1"/>
      <protection/>
    </xf>
    <xf numFmtId="0" fontId="48" fillId="0" borderId="13" xfId="56" applyFont="1" applyBorder="1" applyAlignment="1">
      <alignment horizontal="center"/>
      <protection/>
    </xf>
    <xf numFmtId="0" fontId="48" fillId="0" borderId="21" xfId="56" applyFont="1" applyBorder="1" applyAlignment="1">
      <alignment horizontal="right" vertical="center"/>
      <protection/>
    </xf>
    <xf numFmtId="0" fontId="48" fillId="0" borderId="22" xfId="56" applyFont="1" applyBorder="1" applyAlignment="1">
      <alignment vertical="center"/>
      <protection/>
    </xf>
    <xf numFmtId="0" fontId="48" fillId="0" borderId="11" xfId="56" applyFont="1" applyBorder="1" applyAlignment="1">
      <alignment horizontal="center"/>
      <protection/>
    </xf>
    <xf numFmtId="0" fontId="48" fillId="0" borderId="27" xfId="56" applyFont="1" applyBorder="1" applyAlignment="1">
      <alignment horizontal="center" vertical="center" wrapText="1"/>
      <protection/>
    </xf>
    <xf numFmtId="0" fontId="48" fillId="0" borderId="12" xfId="56" applyFont="1" applyBorder="1" applyAlignment="1">
      <alignment horizontal="center"/>
      <protection/>
    </xf>
    <xf numFmtId="0" fontId="48" fillId="0" borderId="17" xfId="56" applyFont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 wrapText="1"/>
      <protection/>
    </xf>
    <xf numFmtId="0" fontId="48" fillId="0" borderId="20" xfId="56" applyFont="1" applyBorder="1" applyAlignment="1">
      <alignment horizontal="center" vertical="center" wrapText="1"/>
      <protection/>
    </xf>
    <xf numFmtId="181" fontId="45" fillId="39" borderId="48" xfId="56" applyNumberFormat="1" applyFont="1" applyFill="1" applyBorder="1" applyAlignment="1">
      <alignment horizontal="center" vertical="center"/>
      <protection/>
    </xf>
    <xf numFmtId="0" fontId="45" fillId="39" borderId="49" xfId="56" applyFont="1" applyFill="1" applyBorder="1" applyAlignment="1">
      <alignment horizontal="right" vertical="center"/>
      <protection/>
    </xf>
    <xf numFmtId="0" fontId="48" fillId="0" borderId="50" xfId="56" applyFont="1" applyBorder="1" applyAlignment="1">
      <alignment horizontal="right" vertical="center"/>
      <protection/>
    </xf>
    <xf numFmtId="0" fontId="48" fillId="0" borderId="19" xfId="56" applyFont="1" applyBorder="1" applyAlignment="1">
      <alignment vertical="center"/>
      <protection/>
    </xf>
    <xf numFmtId="0" fontId="45" fillId="39" borderId="51" xfId="56" applyFont="1" applyFill="1" applyBorder="1" applyAlignment="1">
      <alignment vertical="center"/>
      <protection/>
    </xf>
    <xf numFmtId="181" fontId="45" fillId="39" borderId="51" xfId="56" applyNumberFormat="1" applyFont="1" applyFill="1" applyBorder="1" applyAlignment="1">
      <alignment horizontal="center" vertical="center"/>
      <protection/>
    </xf>
    <xf numFmtId="181" fontId="45" fillId="39" borderId="30" xfId="56" applyNumberFormat="1" applyFont="1" applyFill="1" applyBorder="1" applyAlignment="1">
      <alignment horizontal="center" vertical="center"/>
      <protection/>
    </xf>
    <xf numFmtId="181" fontId="45" fillId="39" borderId="52" xfId="56" applyNumberFormat="1" applyFont="1" applyFill="1" applyBorder="1" applyAlignment="1">
      <alignment horizontal="center" vertical="center"/>
      <protection/>
    </xf>
    <xf numFmtId="181" fontId="45" fillId="39" borderId="53" xfId="56" applyNumberFormat="1" applyFont="1" applyFill="1" applyBorder="1" applyAlignment="1">
      <alignment horizontal="center" vertical="center"/>
      <protection/>
    </xf>
    <xf numFmtId="3" fontId="43" fillId="0" borderId="0" xfId="0" applyNumberFormat="1" applyFont="1" applyAlignment="1">
      <alignment/>
    </xf>
    <xf numFmtId="0" fontId="89" fillId="0" borderId="0" xfId="0" applyFont="1" applyFill="1" applyAlignment="1">
      <alignment/>
    </xf>
    <xf numFmtId="3" fontId="89" fillId="0" borderId="10" xfId="0" applyNumberFormat="1" applyFont="1" applyFill="1" applyBorder="1" applyAlignment="1">
      <alignment horizontal="right"/>
    </xf>
    <xf numFmtId="0" fontId="45" fillId="0" borderId="0" xfId="56" applyFont="1" applyAlignment="1">
      <alignment/>
      <protection/>
    </xf>
    <xf numFmtId="0" fontId="14" fillId="0" borderId="10" xfId="0" applyFont="1" applyFill="1" applyBorder="1" applyAlignment="1">
      <alignment horizontal="center" vertical="center"/>
    </xf>
    <xf numFmtId="3" fontId="89" fillId="0" borderId="0" xfId="0" applyNumberFormat="1" applyFont="1" applyAlignment="1">
      <alignment/>
    </xf>
    <xf numFmtId="0" fontId="36" fillId="17" borderId="10" xfId="0" applyFont="1" applyFill="1" applyBorder="1" applyAlignment="1">
      <alignment/>
    </xf>
    <xf numFmtId="0" fontId="36" fillId="17" borderId="10" xfId="0" applyFont="1" applyFill="1" applyBorder="1" applyAlignment="1">
      <alignment horizontal="left" vertical="center"/>
    </xf>
    <xf numFmtId="0" fontId="40" fillId="0" borderId="10" xfId="58" applyFont="1" applyFill="1" applyBorder="1" applyAlignment="1">
      <alignment horizontal="center" vertical="center" wrapText="1"/>
      <protection/>
    </xf>
    <xf numFmtId="181" fontId="48" fillId="0" borderId="37" xfId="56" applyNumberFormat="1" applyFont="1" applyBorder="1" applyAlignment="1">
      <alignment horizontal="center" vertical="center"/>
      <protection/>
    </xf>
    <xf numFmtId="181" fontId="48" fillId="0" borderId="38" xfId="56" applyNumberFormat="1" applyFont="1" applyBorder="1" applyAlignment="1">
      <alignment horizontal="center" vertical="center"/>
      <protection/>
    </xf>
    <xf numFmtId="3" fontId="43" fillId="0" borderId="10" xfId="0" applyNumberFormat="1" applyFont="1" applyFill="1" applyBorder="1" applyAlignment="1">
      <alignment/>
    </xf>
    <xf numFmtId="0" fontId="91" fillId="0" borderId="0" xfId="0" applyFont="1" applyAlignment="1">
      <alignment/>
    </xf>
    <xf numFmtId="0" fontId="91" fillId="0" borderId="0" xfId="0" applyFont="1" applyFill="1" applyAlignment="1">
      <alignment/>
    </xf>
    <xf numFmtId="0" fontId="91" fillId="0" borderId="0" xfId="0" applyFont="1" applyBorder="1" applyAlignment="1">
      <alignment/>
    </xf>
    <xf numFmtId="0" fontId="36" fillId="0" borderId="54" xfId="0" applyFont="1" applyBorder="1" applyAlignment="1">
      <alignment horizontal="center" wrapText="1"/>
    </xf>
    <xf numFmtId="0" fontId="89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9" fillId="0" borderId="0" xfId="0" applyFont="1" applyAlignment="1">
      <alignment vertical="center"/>
    </xf>
    <xf numFmtId="0" fontId="47" fillId="0" borderId="0" xfId="56" applyFont="1" applyAlignment="1">
      <alignment/>
      <protection/>
    </xf>
    <xf numFmtId="0" fontId="0" fillId="0" borderId="0" xfId="0" applyFont="1" applyAlignment="1">
      <alignment vertical="center"/>
    </xf>
    <xf numFmtId="3" fontId="89" fillId="0" borderId="10" xfId="0" applyNumberFormat="1" applyFont="1" applyFill="1" applyBorder="1" applyAlignment="1">
      <alignment/>
    </xf>
    <xf numFmtId="3" fontId="89" fillId="41" borderId="10" xfId="0" applyNumberFormat="1" applyFont="1" applyFill="1" applyBorder="1" applyAlignment="1">
      <alignment/>
    </xf>
    <xf numFmtId="3" fontId="36" fillId="0" borderId="54" xfId="0" applyNumberFormat="1" applyFont="1" applyBorder="1" applyAlignment="1">
      <alignment horizontal="center" wrapText="1"/>
    </xf>
    <xf numFmtId="3" fontId="89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89" fillId="42" borderId="10" xfId="0" applyNumberFormat="1" applyFont="1" applyFill="1" applyBorder="1" applyAlignment="1">
      <alignment/>
    </xf>
    <xf numFmtId="3" fontId="89" fillId="43" borderId="10" xfId="0" applyNumberFormat="1" applyFont="1" applyFill="1" applyBorder="1" applyAlignment="1">
      <alignment/>
    </xf>
    <xf numFmtId="181" fontId="48" fillId="0" borderId="39" xfId="56" applyNumberFormat="1" applyFont="1" applyFill="1" applyBorder="1" applyAlignment="1">
      <alignment horizontal="center" vertical="center"/>
      <protection/>
    </xf>
    <xf numFmtId="181" fontId="48" fillId="0" borderId="23" xfId="56" applyNumberFormat="1" applyFont="1" applyFill="1" applyBorder="1" applyAlignment="1">
      <alignment horizontal="center" vertical="center"/>
      <protection/>
    </xf>
    <xf numFmtId="181" fontId="48" fillId="0" borderId="42" xfId="56" applyNumberFormat="1" applyFont="1" applyFill="1" applyBorder="1" applyAlignment="1">
      <alignment horizontal="center" vertical="center"/>
      <protection/>
    </xf>
    <xf numFmtId="181" fontId="48" fillId="0" borderId="55" xfId="56" applyNumberFormat="1" applyFont="1" applyFill="1" applyBorder="1" applyAlignment="1">
      <alignment horizontal="center" vertical="center"/>
      <protection/>
    </xf>
    <xf numFmtId="181" fontId="48" fillId="0" borderId="20" xfId="56" applyNumberFormat="1" applyFont="1" applyFill="1" applyBorder="1" applyAlignment="1">
      <alignment horizontal="center" vertical="center"/>
      <protection/>
    </xf>
    <xf numFmtId="3" fontId="44" fillId="0" borderId="10" xfId="0" applyNumberFormat="1" applyFont="1" applyFill="1" applyBorder="1" applyAlignment="1">
      <alignment/>
    </xf>
    <xf numFmtId="3" fontId="89" fillId="0" borderId="0" xfId="0" applyNumberFormat="1" applyFont="1" applyFill="1" applyAlignment="1">
      <alignment/>
    </xf>
    <xf numFmtId="0" fontId="89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 wrapText="1"/>
    </xf>
    <xf numFmtId="181" fontId="39" fillId="0" borderId="22" xfId="56" applyNumberFormat="1" applyFont="1" applyFill="1" applyBorder="1" applyAlignment="1">
      <alignment horizontal="center" vertical="center"/>
      <protection/>
    </xf>
    <xf numFmtId="181" fontId="39" fillId="0" borderId="25" xfId="56" applyNumberFormat="1" applyFont="1" applyFill="1" applyBorder="1" applyAlignment="1">
      <alignment horizontal="center" vertical="center"/>
      <protection/>
    </xf>
    <xf numFmtId="181" fontId="39" fillId="0" borderId="27" xfId="56" applyNumberFormat="1" applyFont="1" applyFill="1" applyBorder="1" applyAlignment="1">
      <alignment horizontal="center" vertical="center"/>
      <protection/>
    </xf>
    <xf numFmtId="181" fontId="39" fillId="0" borderId="23" xfId="56" applyNumberFormat="1" applyFont="1" applyFill="1" applyBorder="1" applyAlignment="1">
      <alignment horizontal="center" vertical="center"/>
      <protection/>
    </xf>
    <xf numFmtId="0" fontId="89" fillId="0" borderId="10" xfId="57" applyFont="1" applyBorder="1">
      <alignment/>
      <protection/>
    </xf>
    <xf numFmtId="0" fontId="39" fillId="0" borderId="10" xfId="57" applyFont="1" applyFill="1" applyBorder="1" applyAlignment="1">
      <alignment horizontal="left" vertical="center" wrapText="1"/>
      <protection/>
    </xf>
    <xf numFmtId="3" fontId="14" fillId="0" borderId="10" xfId="57" applyNumberFormat="1" applyFont="1" applyBorder="1" applyAlignment="1">
      <alignment horizontal="right" wrapText="1"/>
      <protection/>
    </xf>
    <xf numFmtId="3" fontId="90" fillId="0" borderId="10" xfId="0" applyNumberFormat="1" applyFont="1" applyFill="1" applyBorder="1" applyAlignment="1">
      <alignment horizontal="right"/>
    </xf>
    <xf numFmtId="0" fontId="40" fillId="0" borderId="10" xfId="57" applyFont="1" applyFill="1" applyBorder="1" applyAlignment="1">
      <alignment horizontal="left" vertical="center" wrapText="1"/>
      <protection/>
    </xf>
    <xf numFmtId="0" fontId="32" fillId="0" borderId="10" xfId="57" applyFont="1" applyFill="1" applyBorder="1" applyAlignment="1">
      <alignment horizontal="left" vertical="center"/>
      <protection/>
    </xf>
    <xf numFmtId="3" fontId="90" fillId="0" borderId="10" xfId="57" applyNumberFormat="1" applyFont="1" applyBorder="1" applyAlignment="1">
      <alignment horizontal="right"/>
      <protection/>
    </xf>
    <xf numFmtId="3" fontId="48" fillId="0" borderId="10" xfId="0" applyNumberFormat="1" applyFont="1" applyFill="1" applyBorder="1" applyAlignment="1">
      <alignment horizontal="right"/>
    </xf>
    <xf numFmtId="3" fontId="89" fillId="0" borderId="10" xfId="57" applyNumberFormat="1" applyFont="1" applyBorder="1" applyAlignment="1">
      <alignment horizontal="right"/>
      <protection/>
    </xf>
    <xf numFmtId="0" fontId="14" fillId="0" borderId="10" xfId="57" applyFont="1" applyFill="1" applyBorder="1" applyAlignment="1">
      <alignment horizontal="left" vertical="center"/>
      <protection/>
    </xf>
    <xf numFmtId="0" fontId="32" fillId="0" borderId="10" xfId="57" applyFont="1" applyFill="1" applyBorder="1" applyAlignment="1">
      <alignment horizontal="left" vertical="center" wrapText="1"/>
      <protection/>
    </xf>
    <xf numFmtId="0" fontId="14" fillId="0" borderId="10" xfId="57" applyFont="1" applyFill="1" applyBorder="1" applyAlignment="1">
      <alignment horizontal="left" vertical="center" wrapText="1"/>
      <protection/>
    </xf>
    <xf numFmtId="0" fontId="89" fillId="42" borderId="10" xfId="57" applyFont="1" applyFill="1" applyBorder="1">
      <alignment/>
      <protection/>
    </xf>
    <xf numFmtId="0" fontId="47" fillId="42" borderId="10" xfId="57" applyFont="1" applyFill="1" applyBorder="1" applyAlignment="1">
      <alignment horizontal="left" vertical="center" wrapText="1"/>
      <protection/>
    </xf>
    <xf numFmtId="0" fontId="32" fillId="42" borderId="10" xfId="57" applyFont="1" applyFill="1" applyBorder="1" applyAlignment="1">
      <alignment horizontal="left" vertical="center"/>
      <protection/>
    </xf>
    <xf numFmtId="3" fontId="90" fillId="42" borderId="10" xfId="57" applyNumberFormat="1" applyFont="1" applyFill="1" applyBorder="1" applyAlignment="1">
      <alignment horizontal="right"/>
      <protection/>
    </xf>
    <xf numFmtId="3" fontId="45" fillId="0" borderId="10" xfId="0" applyNumberFormat="1" applyFont="1" applyFill="1" applyBorder="1" applyAlignment="1">
      <alignment horizontal="right"/>
    </xf>
    <xf numFmtId="3" fontId="89" fillId="0" borderId="10" xfId="57" applyNumberFormat="1" applyFont="1" applyFill="1" applyBorder="1" applyAlignment="1">
      <alignment horizontal="right"/>
      <protection/>
    </xf>
    <xf numFmtId="0" fontId="89" fillId="43" borderId="10" xfId="57" applyFont="1" applyFill="1" applyBorder="1">
      <alignment/>
      <protection/>
    </xf>
    <xf numFmtId="0" fontId="90" fillId="43" borderId="10" xfId="57" applyFont="1" applyFill="1" applyBorder="1">
      <alignment/>
      <protection/>
    </xf>
    <xf numFmtId="3" fontId="90" fillId="43" borderId="10" xfId="57" applyNumberFormat="1" applyFont="1" applyFill="1" applyBorder="1">
      <alignment/>
      <protection/>
    </xf>
    <xf numFmtId="0" fontId="89" fillId="0" borderId="56" xfId="0" applyFont="1" applyBorder="1" applyAlignment="1">
      <alignment/>
    </xf>
    <xf numFmtId="0" fontId="39" fillId="0" borderId="57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/>
    </xf>
    <xf numFmtId="0" fontId="43" fillId="0" borderId="56" xfId="0" applyFont="1" applyBorder="1" applyAlignment="1">
      <alignment/>
    </xf>
    <xf numFmtId="0" fontId="32" fillId="0" borderId="0" xfId="0" applyFont="1" applyFill="1" applyBorder="1" applyAlignment="1">
      <alignment horizontal="left" vertical="center"/>
    </xf>
    <xf numFmtId="3" fontId="90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3" fontId="89" fillId="0" borderId="0" xfId="0" applyNumberFormat="1" applyFont="1" applyFill="1" applyBorder="1" applyAlignment="1">
      <alignment horizontal="right"/>
    </xf>
    <xf numFmtId="0" fontId="90" fillId="0" borderId="0" xfId="0" applyFont="1" applyFill="1" applyBorder="1" applyAlignment="1">
      <alignment/>
    </xf>
    <xf numFmtId="3" fontId="9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3" fontId="89" fillId="0" borderId="0" xfId="0" applyNumberFormat="1" applyFont="1" applyBorder="1" applyAlignment="1">
      <alignment/>
    </xf>
    <xf numFmtId="0" fontId="90" fillId="0" borderId="0" xfId="0" applyFont="1" applyBorder="1" applyAlignment="1">
      <alignment/>
    </xf>
    <xf numFmtId="3" fontId="90" fillId="0" borderId="0" xfId="0" applyNumberFormat="1" applyFont="1" applyBorder="1" applyAlignment="1">
      <alignment/>
    </xf>
    <xf numFmtId="3" fontId="89" fillId="17" borderId="10" xfId="0" applyNumberFormat="1" applyFont="1" applyFill="1" applyBorder="1" applyAlignment="1">
      <alignment/>
    </xf>
    <xf numFmtId="3" fontId="48" fillId="0" borderId="0" xfId="56" applyNumberFormat="1" applyFont="1" applyBorder="1" applyAlignment="1">
      <alignment/>
      <protection/>
    </xf>
    <xf numFmtId="3" fontId="43" fillId="0" borderId="0" xfId="0" applyNumberFormat="1" applyFont="1" applyFill="1" applyBorder="1" applyAlignment="1">
      <alignment/>
    </xf>
    <xf numFmtId="3" fontId="89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wrapText="1"/>
    </xf>
    <xf numFmtId="3" fontId="92" fillId="0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right"/>
    </xf>
    <xf numFmtId="3" fontId="89" fillId="0" borderId="10" xfId="0" applyNumberFormat="1" applyFont="1" applyBorder="1" applyAlignment="1">
      <alignment horizontal="right"/>
    </xf>
    <xf numFmtId="3" fontId="48" fillId="44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54" xfId="0" applyFont="1" applyBorder="1" applyAlignment="1">
      <alignment horizontal="center" wrapText="1"/>
    </xf>
    <xf numFmtId="3" fontId="93" fillId="0" borderId="54" xfId="0" applyNumberFormat="1" applyFont="1" applyBorder="1" applyAlignment="1">
      <alignment horizontal="right"/>
    </xf>
    <xf numFmtId="0" fontId="45" fillId="0" borderId="0" xfId="56" applyFont="1" applyAlignment="1">
      <alignment horizontal="center"/>
      <protection/>
    </xf>
    <xf numFmtId="0" fontId="93" fillId="0" borderId="0" xfId="0" applyFont="1" applyBorder="1" applyAlignment="1">
      <alignment horizontal="right" wrapText="1"/>
    </xf>
    <xf numFmtId="0" fontId="48" fillId="0" borderId="42" xfId="56" applyFont="1" applyBorder="1" applyAlignment="1">
      <alignment horizontal="center" vertical="center" wrapText="1"/>
      <protection/>
    </xf>
    <xf numFmtId="0" fontId="48" fillId="0" borderId="25" xfId="56" applyFont="1" applyBorder="1" applyAlignment="1">
      <alignment horizontal="center" vertical="center" wrapText="1"/>
      <protection/>
    </xf>
    <xf numFmtId="0" fontId="48" fillId="0" borderId="0" xfId="56" applyFont="1" applyAlignment="1">
      <alignment horizontal="center"/>
      <protection/>
    </xf>
    <xf numFmtId="0" fontId="48" fillId="0" borderId="0" xfId="56" applyFont="1" applyBorder="1" applyAlignment="1">
      <alignment horizontal="right"/>
      <protection/>
    </xf>
    <xf numFmtId="0" fontId="48" fillId="0" borderId="58" xfId="56" applyFont="1" applyBorder="1" applyAlignment="1">
      <alignment horizontal="center"/>
      <protection/>
    </xf>
    <xf numFmtId="0" fontId="48" fillId="0" borderId="24" xfId="56" applyFont="1" applyBorder="1" applyAlignment="1">
      <alignment horizontal="center"/>
      <protection/>
    </xf>
    <xf numFmtId="0" fontId="48" fillId="0" borderId="50" xfId="56" applyFont="1" applyBorder="1" applyAlignment="1">
      <alignment horizontal="center"/>
      <protection/>
    </xf>
    <xf numFmtId="0" fontId="48" fillId="0" borderId="41" xfId="56" applyFont="1" applyBorder="1" applyAlignment="1">
      <alignment horizontal="center" vertical="center"/>
      <protection/>
    </xf>
    <xf numFmtId="0" fontId="48" fillId="0" borderId="18" xfId="56" applyFont="1" applyBorder="1" applyAlignment="1">
      <alignment horizontal="center" vertical="center"/>
      <protection/>
    </xf>
    <xf numFmtId="0" fontId="48" fillId="0" borderId="40" xfId="56" applyFont="1" applyBorder="1" applyAlignment="1">
      <alignment horizontal="center" vertical="center" wrapText="1"/>
      <protection/>
    </xf>
    <xf numFmtId="0" fontId="48" fillId="0" borderId="41" xfId="56" applyFont="1" applyBorder="1" applyAlignment="1">
      <alignment horizontal="center" vertical="center" wrapText="1"/>
      <protection/>
    </xf>
    <xf numFmtId="0" fontId="48" fillId="0" borderId="40" xfId="56" applyFont="1" applyBorder="1" applyAlignment="1">
      <alignment horizontal="center" vertical="center"/>
      <protection/>
    </xf>
    <xf numFmtId="0" fontId="48" fillId="0" borderId="59" xfId="56" applyFont="1" applyBorder="1" applyAlignment="1">
      <alignment horizontal="center" vertical="center"/>
      <protection/>
    </xf>
    <xf numFmtId="0" fontId="94" fillId="0" borderId="0" xfId="0" applyFont="1" applyAlignment="1">
      <alignment horizontal="center" wrapText="1"/>
    </xf>
    <xf numFmtId="0" fontId="94" fillId="0" borderId="0" xfId="0" applyFont="1" applyAlignment="1">
      <alignment wrapText="1"/>
    </xf>
    <xf numFmtId="0" fontId="39" fillId="0" borderId="54" xfId="56" applyFont="1" applyBorder="1" applyAlignment="1">
      <alignment horizontal="right"/>
      <protection/>
    </xf>
    <xf numFmtId="0" fontId="47" fillId="0" borderId="0" xfId="56" applyFont="1" applyAlignment="1">
      <alignment horizontal="center"/>
      <protection/>
    </xf>
    <xf numFmtId="0" fontId="39" fillId="0" borderId="0" xfId="56" applyFont="1" applyAlignment="1">
      <alignment horizontal="center"/>
      <protection/>
    </xf>
    <xf numFmtId="0" fontId="13" fillId="0" borderId="60" xfId="56" applyFont="1" applyBorder="1" applyAlignment="1">
      <alignment horizontal="center"/>
      <protection/>
    </xf>
    <xf numFmtId="0" fontId="13" fillId="0" borderId="61" xfId="56" applyFont="1" applyBorder="1" applyAlignment="1">
      <alignment horizontal="center"/>
      <protection/>
    </xf>
    <xf numFmtId="0" fontId="13" fillId="0" borderId="62" xfId="56" applyFont="1" applyBorder="1" applyAlignment="1">
      <alignment horizontal="center"/>
      <protection/>
    </xf>
    <xf numFmtId="0" fontId="39" fillId="0" borderId="27" xfId="56" applyFont="1" applyBorder="1" applyAlignment="1">
      <alignment horizontal="center" vertical="center"/>
      <protection/>
    </xf>
    <xf numFmtId="0" fontId="39" fillId="0" borderId="63" xfId="56" applyFont="1" applyBorder="1" applyAlignment="1">
      <alignment horizontal="center" vertical="center"/>
      <protection/>
    </xf>
    <xf numFmtId="0" fontId="39" fillId="0" borderId="40" xfId="56" applyFont="1" applyBorder="1" applyAlignment="1">
      <alignment horizontal="center" vertical="center" wrapText="1"/>
      <protection/>
    </xf>
    <xf numFmtId="0" fontId="39" fillId="0" borderId="41" xfId="56" applyFont="1" applyBorder="1" applyAlignment="1">
      <alignment horizontal="center" vertical="center"/>
      <protection/>
    </xf>
    <xf numFmtId="0" fontId="39" fillId="0" borderId="42" xfId="56" applyFont="1" applyBorder="1" applyAlignment="1">
      <alignment horizontal="center" vertical="center" wrapText="1"/>
      <protection/>
    </xf>
    <xf numFmtId="0" fontId="39" fillId="0" borderId="25" xfId="56" applyFont="1" applyBorder="1" applyAlignment="1">
      <alignment horizontal="center" vertical="center"/>
      <protection/>
    </xf>
    <xf numFmtId="0" fontId="39" fillId="0" borderId="40" xfId="56" applyFont="1" applyBorder="1" applyAlignment="1">
      <alignment horizontal="center" vertical="center"/>
      <protection/>
    </xf>
    <xf numFmtId="0" fontId="39" fillId="0" borderId="59" xfId="56" applyFont="1" applyBorder="1" applyAlignment="1">
      <alignment horizontal="center" vertical="center"/>
      <protection/>
    </xf>
    <xf numFmtId="0" fontId="93" fillId="0" borderId="64" xfId="0" applyFont="1" applyBorder="1" applyAlignment="1">
      <alignment horizontal="right" wrapText="1"/>
    </xf>
    <xf numFmtId="0" fontId="36" fillId="0" borderId="0" xfId="0" applyFont="1" applyBorder="1" applyAlignment="1">
      <alignment horizontal="center" wrapText="1"/>
    </xf>
    <xf numFmtId="0" fontId="14" fillId="0" borderId="54" xfId="0" applyFont="1" applyBorder="1" applyAlignment="1">
      <alignment horizontal="right" wrapText="1"/>
    </xf>
    <xf numFmtId="0" fontId="95" fillId="0" borderId="0" xfId="0" applyFont="1" applyAlignment="1">
      <alignment horizontal="center" wrapText="1"/>
    </xf>
    <xf numFmtId="0" fontId="48" fillId="0" borderId="0" xfId="56" applyFont="1" applyBorder="1" applyAlignment="1">
      <alignment horizontal="center"/>
      <protection/>
    </xf>
    <xf numFmtId="0" fontId="2" fillId="0" borderId="6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14" fillId="0" borderId="54" xfId="0" applyFont="1" applyFill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K&#246;lts&#233;gvet&#233;s%202013%20janu&#225;r%20v&#233;gi%20test&#252;letire\Kiszti\Kiszti%202013%20k&#246;lts&#233;gvet&#233;s%20%20janu&#225;r%20v&#233;gi%20test&#252;leti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\Desktop\erika\EL&#336;IR&#193;NYZAT%20m&#243;dos&#237;t&#225;sok\Kiszti%201.%20m&#243;dos&#237;t&#225;s%202014\2014%20KISZTI%20%20k&#246;lts&#233;gvet&#233;s_1.m&#243;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rika\GAZD&#193;LKOD&#193;S%20LIT&#201;R\2017.KTV\2017.%20K&#246;lts&#233;gvet&#233;s%20el&#337;terjeszt&#233;s\2017.%20KTV%20CSAK%20LIT&#201;R_hat_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 költségvetés"/>
      <sheetName val="Bevétel-kiadás +"/>
      <sheetName val="1,3 Bevétel kiadás jogcímenként"/>
      <sheetName val="2 Bevétel címenként"/>
      <sheetName val="4 Kiadás címenként"/>
      <sheetName val="5 Fejlesztések"/>
      <sheetName val="6 Tartalék"/>
      <sheetName val="7 Bevételek feladatonként 2013"/>
      <sheetName val="Kiadások feladatonként 2013"/>
      <sheetName val="8 Működési kiadás feladatonként"/>
      <sheetName val="9 Felhalmozási kiadások feladat"/>
      <sheetName val="10 Mérlegszerű bemutatás"/>
      <sheetName val="11 Gördülő"/>
      <sheetName val="12 EI felhasználási ütemterv"/>
      <sheetName val="13 Létszám"/>
    </sheetNames>
    <sheetDataSet>
      <sheetData sheetId="2">
        <row r="39">
          <cell r="G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ödés felhalmozás"/>
      <sheetName val="2 Bevétel címenként"/>
      <sheetName val="kiadások működés felhalmozás"/>
      <sheetName val="4 Kiadás címenként"/>
      <sheetName val="beruházások felújítások"/>
      <sheetName val="bevételek funkciócsoportra"/>
      <sheetName val="kiadások funkciócsoportra"/>
      <sheetName val="MÉRLEG (2)"/>
      <sheetName val="12 EI felhasználási ütemterv"/>
      <sheetName val="stabilitási 1"/>
      <sheetName val="stabilitási 2"/>
      <sheetName val="EU projektek"/>
      <sheetName val="hitelek"/>
      <sheetName val="szociális kiadások"/>
      <sheetName val="átadott"/>
      <sheetName val="átvett"/>
      <sheetName val="helyi adók"/>
      <sheetName val="EI FELHASZN TERV"/>
      <sheetName val="TÖBB ÉVES"/>
      <sheetName val="KÖZVETETT"/>
      <sheetName val="GÖRDÜLŐ"/>
    </sheetNames>
    <sheetDataSet>
      <sheetData sheetId="6">
        <row r="49">
          <cell r="L49">
            <v>0</v>
          </cell>
        </row>
        <row r="50">
          <cell r="L50">
            <v>0</v>
          </cell>
        </row>
        <row r="61">
          <cell r="L61">
            <v>0</v>
          </cell>
        </row>
        <row r="72">
          <cell r="L7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ödés felhalmozás."/>
      <sheetName val="2. bevétel szervenként"/>
      <sheetName val="3. kiadások működés felhalmozás"/>
      <sheetName val="4. kiadás szervenként"/>
      <sheetName val="5.beruházások, felújítások"/>
      <sheetName val="6. tartalékok"/>
      <sheetName val="7a,7b Mérleg"/>
      <sheetName val="8. létszám"/>
      <sheetName val="stabilitási 1"/>
      <sheetName val="stabilitási 2"/>
      <sheetName val="EU projektek"/>
      <sheetName val="hitelek"/>
      <sheetName val="szociális kiadások"/>
      <sheetName val="átadott"/>
      <sheetName val="átvett"/>
      <sheetName val="helyi adók"/>
      <sheetName val="EI FELHASZN TERV"/>
      <sheetName val="TÖBB ÉVES"/>
      <sheetName val="KÖZVETETT"/>
      <sheetName val="GÖRDÜLŐ"/>
    </sheetNames>
    <sheetDataSet>
      <sheetData sheetId="1">
        <row r="41">
          <cell r="G41">
            <v>0</v>
          </cell>
        </row>
      </sheetData>
      <sheetData sheetId="3">
        <row r="19">
          <cell r="G19">
            <v>17139</v>
          </cell>
        </row>
        <row r="23">
          <cell r="G23">
            <v>6820</v>
          </cell>
        </row>
        <row r="59">
          <cell r="G59">
            <v>0</v>
          </cell>
        </row>
        <row r="71">
          <cell r="G71">
            <v>0</v>
          </cell>
        </row>
        <row r="99">
          <cell r="G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85.57421875" style="0" customWidth="1"/>
    <col min="2" max="2" width="16.7109375" style="0" customWidth="1"/>
  </cols>
  <sheetData>
    <row r="1" spans="1:2" ht="18">
      <c r="A1" s="369" t="s">
        <v>705</v>
      </c>
      <c r="B1" s="369"/>
    </row>
    <row r="2" ht="50.25" customHeight="1">
      <c r="A2" s="67" t="s">
        <v>505</v>
      </c>
    </row>
    <row r="4" spans="2:9" ht="15">
      <c r="B4" s="3"/>
      <c r="C4" s="3"/>
      <c r="D4" s="3"/>
      <c r="E4" s="3"/>
      <c r="F4" s="3"/>
      <c r="G4" s="3"/>
      <c r="H4" s="3"/>
      <c r="I4" s="3"/>
    </row>
    <row r="5" spans="1:9" ht="15">
      <c r="A5" s="40" t="s">
        <v>53</v>
      </c>
      <c r="B5" s="111" t="e">
        <f>#REF!</f>
        <v>#REF!</v>
      </c>
      <c r="C5" s="3"/>
      <c r="D5" s="3"/>
      <c r="E5" s="3"/>
      <c r="F5" s="3"/>
      <c r="G5" s="3"/>
      <c r="H5" s="3"/>
      <c r="I5" s="3"/>
    </row>
    <row r="6" spans="1:9" ht="15">
      <c r="A6" s="40" t="s">
        <v>54</v>
      </c>
      <c r="B6" s="111" t="e">
        <f>#REF!</f>
        <v>#REF!</v>
      </c>
      <c r="C6" s="3"/>
      <c r="D6" s="3"/>
      <c r="E6" s="3"/>
      <c r="F6" s="3"/>
      <c r="G6" s="3"/>
      <c r="H6" s="3"/>
      <c r="I6" s="3"/>
    </row>
    <row r="7" spans="1:9" ht="15">
      <c r="A7" s="40" t="s">
        <v>55</v>
      </c>
      <c r="B7" s="111" t="e">
        <f>#REF!</f>
        <v>#REF!</v>
      </c>
      <c r="C7" s="3"/>
      <c r="D7" s="3"/>
      <c r="E7" s="3"/>
      <c r="F7" s="3"/>
      <c r="G7" s="3"/>
      <c r="H7" s="3"/>
      <c r="I7" s="3"/>
    </row>
    <row r="8" spans="1:9" ht="15">
      <c r="A8" s="40" t="s">
        <v>56</v>
      </c>
      <c r="B8" s="111" t="e">
        <f>#REF!</f>
        <v>#REF!</v>
      </c>
      <c r="C8" s="3"/>
      <c r="D8" s="3"/>
      <c r="E8" s="3"/>
      <c r="F8" s="3"/>
      <c r="G8" s="3"/>
      <c r="H8" s="3"/>
      <c r="I8" s="3"/>
    </row>
    <row r="9" spans="1:9" ht="15">
      <c r="A9" s="40" t="s">
        <v>57</v>
      </c>
      <c r="B9" s="111" t="e">
        <f>#REF!</f>
        <v>#REF!</v>
      </c>
      <c r="C9" s="3"/>
      <c r="D9" s="3"/>
      <c r="E9" s="3"/>
      <c r="F9" s="3"/>
      <c r="G9" s="3"/>
      <c r="H9" s="3"/>
      <c r="I9" s="3"/>
    </row>
    <row r="10" spans="1:9" ht="15">
      <c r="A10" s="40" t="s">
        <v>58</v>
      </c>
      <c r="B10" s="111" t="e">
        <f>#REF!</f>
        <v>#REF!</v>
      </c>
      <c r="C10" s="3"/>
      <c r="D10" s="3"/>
      <c r="E10" s="3"/>
      <c r="F10" s="3"/>
      <c r="G10" s="3"/>
      <c r="H10" s="3"/>
      <c r="I10" s="3"/>
    </row>
    <row r="11" spans="1:9" ht="15">
      <c r="A11" s="40" t="s">
        <v>59</v>
      </c>
      <c r="B11" s="111" t="e">
        <f>#REF!</f>
        <v>#REF!</v>
      </c>
      <c r="C11" s="3"/>
      <c r="D11" s="3"/>
      <c r="E11" s="3"/>
      <c r="F11" s="3"/>
      <c r="G11" s="3"/>
      <c r="H11" s="3"/>
      <c r="I11" s="3"/>
    </row>
    <row r="12" spans="1:9" ht="15">
      <c r="A12" s="40" t="s">
        <v>60</v>
      </c>
      <c r="B12" s="111" t="e">
        <f>#REF!</f>
        <v>#REF!</v>
      </c>
      <c r="C12" s="3"/>
      <c r="D12" s="3"/>
      <c r="E12" s="3"/>
      <c r="F12" s="3"/>
      <c r="G12" s="3"/>
      <c r="H12" s="3"/>
      <c r="I12" s="3"/>
    </row>
    <row r="13" spans="1:9" ht="15">
      <c r="A13" s="41" t="s">
        <v>52</v>
      </c>
      <c r="B13" s="111" t="e">
        <f>#REF!</f>
        <v>#REF!</v>
      </c>
      <c r="C13" s="3"/>
      <c r="D13" s="3"/>
      <c r="E13" s="3"/>
      <c r="F13" s="3"/>
      <c r="G13" s="3"/>
      <c r="H13" s="3"/>
      <c r="I13" s="3"/>
    </row>
    <row r="14" spans="1:9" ht="15">
      <c r="A14" s="41" t="s">
        <v>61</v>
      </c>
      <c r="B14" s="111" t="e">
        <f>#REF!</f>
        <v>#REF!</v>
      </c>
      <c r="C14" s="3"/>
      <c r="D14" s="3"/>
      <c r="E14" s="3"/>
      <c r="F14" s="3"/>
      <c r="G14" s="3"/>
      <c r="H14" s="3"/>
      <c r="I14" s="3"/>
    </row>
    <row r="15" spans="1:9" ht="15">
      <c r="A15" s="70" t="s">
        <v>503</v>
      </c>
      <c r="B15" s="111" t="e">
        <f>#REF!</f>
        <v>#REF!</v>
      </c>
      <c r="C15" s="3"/>
      <c r="D15" s="3"/>
      <c r="E15" s="3"/>
      <c r="F15" s="3"/>
      <c r="G15" s="3"/>
      <c r="H15" s="3"/>
      <c r="I15" s="3"/>
    </row>
    <row r="16" spans="1:9" ht="15">
      <c r="A16" s="40" t="s">
        <v>63</v>
      </c>
      <c r="B16" s="40" t="e">
        <f>#REF!</f>
        <v>#REF!</v>
      </c>
      <c r="C16" s="3"/>
      <c r="D16" s="3"/>
      <c r="E16" s="3"/>
      <c r="F16" s="3"/>
      <c r="G16" s="3"/>
      <c r="H16" s="3"/>
      <c r="I16" s="3"/>
    </row>
    <row r="17" spans="1:9" ht="15">
      <c r="A17" s="40" t="s">
        <v>64</v>
      </c>
      <c r="B17" s="40" t="e">
        <f>#REF!</f>
        <v>#REF!</v>
      </c>
      <c r="C17" s="3"/>
      <c r="D17" s="3"/>
      <c r="E17" s="3"/>
      <c r="F17" s="3"/>
      <c r="G17" s="3"/>
      <c r="H17" s="3"/>
      <c r="I17" s="3"/>
    </row>
    <row r="18" spans="1:9" ht="15">
      <c r="A18" s="40" t="s">
        <v>65</v>
      </c>
      <c r="B18" s="40" t="e">
        <f>#REF!</f>
        <v>#REF!</v>
      </c>
      <c r="C18" s="3"/>
      <c r="D18" s="3"/>
      <c r="E18" s="3"/>
      <c r="F18" s="3"/>
      <c r="G18" s="3"/>
      <c r="H18" s="3"/>
      <c r="I18" s="3"/>
    </row>
    <row r="19" spans="1:9" ht="15">
      <c r="A19" s="40" t="s">
        <v>66</v>
      </c>
      <c r="B19" s="40" t="e">
        <f>#REF!</f>
        <v>#REF!</v>
      </c>
      <c r="C19" s="3"/>
      <c r="D19" s="3"/>
      <c r="E19" s="3"/>
      <c r="F19" s="3"/>
      <c r="G19" s="3"/>
      <c r="H19" s="3"/>
      <c r="I19" s="3"/>
    </row>
    <row r="20" spans="1:9" ht="15">
      <c r="A20" s="40" t="s">
        <v>67</v>
      </c>
      <c r="B20" s="40" t="e">
        <f>#REF!</f>
        <v>#REF!</v>
      </c>
      <c r="C20" s="3"/>
      <c r="D20" s="3"/>
      <c r="E20" s="3"/>
      <c r="F20" s="3"/>
      <c r="G20" s="3"/>
      <c r="H20" s="3"/>
      <c r="I20" s="3"/>
    </row>
    <row r="21" spans="1:9" ht="15">
      <c r="A21" s="40" t="s">
        <v>68</v>
      </c>
      <c r="B21" s="40" t="e">
        <f>#REF!</f>
        <v>#REF!</v>
      </c>
      <c r="C21" s="3"/>
      <c r="D21" s="3"/>
      <c r="E21" s="3"/>
      <c r="F21" s="3"/>
      <c r="G21" s="3"/>
      <c r="H21" s="3"/>
      <c r="I21" s="3"/>
    </row>
    <row r="22" spans="1:9" ht="15">
      <c r="A22" s="40" t="s">
        <v>69</v>
      </c>
      <c r="B22" s="40" t="e">
        <f>#REF!</f>
        <v>#REF!</v>
      </c>
      <c r="C22" s="3"/>
      <c r="D22" s="3"/>
      <c r="E22" s="3"/>
      <c r="F22" s="3"/>
      <c r="G22" s="3"/>
      <c r="H22" s="3"/>
      <c r="I22" s="3"/>
    </row>
    <row r="23" spans="1:9" ht="15">
      <c r="A23" s="41" t="s">
        <v>62</v>
      </c>
      <c r="B23" s="40" t="e">
        <f>#REF!</f>
        <v>#REF!</v>
      </c>
      <c r="C23" s="3"/>
      <c r="D23" s="3"/>
      <c r="E23" s="3"/>
      <c r="F23" s="3"/>
      <c r="G23" s="3"/>
      <c r="H23" s="3"/>
      <c r="I23" s="3"/>
    </row>
    <row r="24" spans="1:9" ht="15">
      <c r="A24" s="41" t="s">
        <v>70</v>
      </c>
      <c r="B24" s="40" t="e">
        <f>#REF!</f>
        <v>#REF!</v>
      </c>
      <c r="C24" s="3"/>
      <c r="D24" s="3"/>
      <c r="E24" s="3"/>
      <c r="F24" s="3"/>
      <c r="G24" s="3"/>
      <c r="H24" s="3"/>
      <c r="I24" s="3"/>
    </row>
    <row r="25" spans="1:9" ht="15">
      <c r="A25" s="70" t="s">
        <v>504</v>
      </c>
      <c r="B25" s="40" t="e">
        <f>#REF!</f>
        <v>#REF!</v>
      </c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59.28125" style="0" customWidth="1"/>
    <col min="2" max="2" width="8.421875" style="0" customWidth="1"/>
    <col min="3" max="3" width="15.421875" style="0" customWidth="1"/>
    <col min="4" max="4" width="14.28125" style="0" customWidth="1"/>
    <col min="5" max="5" width="13.57421875" style="0" customWidth="1"/>
    <col min="6" max="6" width="12.57421875" style="0" customWidth="1"/>
    <col min="7" max="7" width="13.57421875" style="0" customWidth="1"/>
    <col min="8" max="8" width="11.140625" style="0" customWidth="1"/>
    <col min="9" max="9" width="10.8515625" style="0" customWidth="1"/>
    <col min="10" max="10" width="11.421875" style="0" customWidth="1"/>
  </cols>
  <sheetData>
    <row r="1" spans="1:10" ht="30" customHeight="1">
      <c r="A1" s="416" t="s">
        <v>551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 ht="46.5" customHeight="1">
      <c r="A2" s="414" t="s">
        <v>1</v>
      </c>
      <c r="B2" s="415"/>
      <c r="C2" s="415"/>
      <c r="D2" s="415"/>
      <c r="E2" s="415"/>
      <c r="F2" s="415"/>
      <c r="G2" s="415"/>
      <c r="H2" s="415"/>
      <c r="I2" s="415"/>
      <c r="J2" s="415"/>
    </row>
    <row r="3" spans="1:10" ht="16.5" customHeight="1">
      <c r="A3" s="67"/>
      <c r="B3" s="68"/>
      <c r="C3" s="68"/>
      <c r="D3" s="68"/>
      <c r="E3" s="68"/>
      <c r="F3" s="68"/>
      <c r="G3" s="68"/>
      <c r="H3" s="68"/>
      <c r="I3" s="68"/>
      <c r="J3" s="68"/>
    </row>
    <row r="4" ht="15">
      <c r="A4" s="3" t="s">
        <v>660</v>
      </c>
    </row>
    <row r="5" spans="1:10" ht="61.5" customHeight="1">
      <c r="A5" s="1" t="s">
        <v>71</v>
      </c>
      <c r="B5" s="2" t="s">
        <v>72</v>
      </c>
      <c r="C5" s="57" t="s">
        <v>632</v>
      </c>
      <c r="D5" s="57" t="s">
        <v>635</v>
      </c>
      <c r="E5" s="57" t="s">
        <v>636</v>
      </c>
      <c r="F5" s="57" t="s">
        <v>637</v>
      </c>
      <c r="G5" s="57" t="s">
        <v>645</v>
      </c>
      <c r="H5" s="57" t="s">
        <v>633</v>
      </c>
      <c r="I5" s="57" t="s">
        <v>634</v>
      </c>
      <c r="J5" s="57" t="s">
        <v>638</v>
      </c>
    </row>
    <row r="6" spans="1:10" ht="38.25">
      <c r="A6" s="40"/>
      <c r="B6" s="40"/>
      <c r="C6" s="40"/>
      <c r="D6" s="40"/>
      <c r="E6" s="40"/>
      <c r="F6" s="62" t="s">
        <v>646</v>
      </c>
      <c r="G6" s="61"/>
      <c r="H6" s="40"/>
      <c r="I6" s="40"/>
      <c r="J6" s="40"/>
    </row>
    <row r="7" spans="1:10" ht="1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5">
      <c r="A10" s="12" t="s">
        <v>174</v>
      </c>
      <c r="B10" s="5" t="s">
        <v>175</v>
      </c>
      <c r="C10" s="40"/>
      <c r="D10" s="40"/>
      <c r="E10" s="40"/>
      <c r="F10" s="40"/>
      <c r="G10" s="40"/>
      <c r="H10" s="40"/>
      <c r="I10" s="40"/>
      <c r="J10" s="40"/>
    </row>
    <row r="11" spans="1:10" ht="15">
      <c r="A11" s="12"/>
      <c r="B11" s="5"/>
      <c r="C11" s="40"/>
      <c r="D11" s="40"/>
      <c r="E11" s="40"/>
      <c r="F11" s="40"/>
      <c r="G11" s="40"/>
      <c r="H11" s="40"/>
      <c r="I11" s="40"/>
      <c r="J11" s="40"/>
    </row>
    <row r="12" spans="1:10" ht="15">
      <c r="A12" s="12"/>
      <c r="B12" s="5"/>
      <c r="C12" s="40"/>
      <c r="D12" s="40"/>
      <c r="E12" s="40"/>
      <c r="F12" s="40"/>
      <c r="G12" s="40"/>
      <c r="H12" s="40"/>
      <c r="I12" s="40"/>
      <c r="J12" s="40"/>
    </row>
    <row r="13" spans="1:10" ht="15">
      <c r="A13" s="12"/>
      <c r="B13" s="5"/>
      <c r="C13" s="40"/>
      <c r="D13" s="40"/>
      <c r="E13" s="40"/>
      <c r="F13" s="40"/>
      <c r="G13" s="40"/>
      <c r="H13" s="40"/>
      <c r="I13" s="40"/>
      <c r="J13" s="40"/>
    </row>
    <row r="14" spans="1:10" ht="15">
      <c r="A14" s="12"/>
      <c r="B14" s="5"/>
      <c r="C14" s="40"/>
      <c r="D14" s="40"/>
      <c r="E14" s="40"/>
      <c r="F14" s="40"/>
      <c r="G14" s="40"/>
      <c r="H14" s="40"/>
      <c r="I14" s="40"/>
      <c r="J14" s="40"/>
    </row>
    <row r="15" spans="1:10" ht="15">
      <c r="A15" s="12" t="s">
        <v>414</v>
      </c>
      <c r="B15" s="5" t="s">
        <v>176</v>
      </c>
      <c r="C15" s="40"/>
      <c r="D15" s="40"/>
      <c r="E15" s="40"/>
      <c r="F15" s="40"/>
      <c r="G15" s="40"/>
      <c r="H15" s="40"/>
      <c r="I15" s="40"/>
      <c r="J15" s="40"/>
    </row>
    <row r="16" spans="1:10" ht="15">
      <c r="A16" s="12"/>
      <c r="B16" s="5"/>
      <c r="C16" s="40"/>
      <c r="D16" s="40"/>
      <c r="E16" s="40"/>
      <c r="F16" s="40"/>
      <c r="G16" s="40"/>
      <c r="H16" s="40"/>
      <c r="I16" s="40"/>
      <c r="J16" s="40"/>
    </row>
    <row r="17" spans="1:10" ht="15">
      <c r="A17" s="12"/>
      <c r="B17" s="5"/>
      <c r="C17" s="40"/>
      <c r="D17" s="40"/>
      <c r="E17" s="40"/>
      <c r="F17" s="40"/>
      <c r="G17" s="40"/>
      <c r="H17" s="40"/>
      <c r="I17" s="40"/>
      <c r="J17" s="40"/>
    </row>
    <row r="18" spans="1:10" ht="15">
      <c r="A18" s="12"/>
      <c r="B18" s="5"/>
      <c r="C18" s="40"/>
      <c r="D18" s="40"/>
      <c r="E18" s="40"/>
      <c r="F18" s="40"/>
      <c r="G18" s="40"/>
      <c r="H18" s="40"/>
      <c r="I18" s="40"/>
      <c r="J18" s="40"/>
    </row>
    <row r="19" spans="1:10" ht="15">
      <c r="A19" s="12"/>
      <c r="B19" s="5"/>
      <c r="C19" s="40"/>
      <c r="D19" s="40"/>
      <c r="E19" s="40"/>
      <c r="F19" s="40"/>
      <c r="G19" s="40"/>
      <c r="H19" s="40"/>
      <c r="I19" s="40"/>
      <c r="J19" s="40"/>
    </row>
    <row r="20" spans="1:10" ht="15">
      <c r="A20" s="4" t="s">
        <v>177</v>
      </c>
      <c r="B20" s="5" t="s">
        <v>178</v>
      </c>
      <c r="C20" s="40"/>
      <c r="D20" s="40"/>
      <c r="E20" s="40"/>
      <c r="F20" s="40"/>
      <c r="G20" s="40"/>
      <c r="H20" s="40"/>
      <c r="I20" s="40"/>
      <c r="J20" s="40"/>
    </row>
    <row r="21" spans="1:10" ht="15">
      <c r="A21" s="4"/>
      <c r="B21" s="5"/>
      <c r="C21" s="40"/>
      <c r="D21" s="40"/>
      <c r="E21" s="40"/>
      <c r="F21" s="40"/>
      <c r="G21" s="40"/>
      <c r="H21" s="40"/>
      <c r="I21" s="40"/>
      <c r="J21" s="40"/>
    </row>
    <row r="22" spans="1:10" ht="15">
      <c r="A22" s="4"/>
      <c r="B22" s="5"/>
      <c r="C22" s="40"/>
      <c r="D22" s="40"/>
      <c r="E22" s="40"/>
      <c r="F22" s="40"/>
      <c r="G22" s="40"/>
      <c r="H22" s="40"/>
      <c r="I22" s="40"/>
      <c r="J22" s="40"/>
    </row>
    <row r="23" spans="1:10" ht="15">
      <c r="A23" s="12" t="s">
        <v>179</v>
      </c>
      <c r="B23" s="5" t="s">
        <v>180</v>
      </c>
      <c r="C23" s="40"/>
      <c r="D23" s="40"/>
      <c r="E23" s="40"/>
      <c r="F23" s="40"/>
      <c r="G23" s="40"/>
      <c r="H23" s="40"/>
      <c r="I23" s="40"/>
      <c r="J23" s="40"/>
    </row>
    <row r="24" spans="1:10" ht="15">
      <c r="A24" s="12"/>
      <c r="B24" s="5"/>
      <c r="C24" s="40"/>
      <c r="D24" s="40"/>
      <c r="E24" s="40"/>
      <c r="F24" s="40"/>
      <c r="G24" s="40"/>
      <c r="H24" s="40"/>
      <c r="I24" s="40"/>
      <c r="J24" s="40"/>
    </row>
    <row r="25" spans="1:10" ht="15">
      <c r="A25" s="12"/>
      <c r="B25" s="5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12" t="s">
        <v>181</v>
      </c>
      <c r="B26" s="5" t="s">
        <v>182</v>
      </c>
      <c r="C26" s="40"/>
      <c r="D26" s="40"/>
      <c r="E26" s="40"/>
      <c r="F26" s="40"/>
      <c r="G26" s="40"/>
      <c r="H26" s="40"/>
      <c r="I26" s="40"/>
      <c r="J26" s="40"/>
    </row>
    <row r="27" spans="1:10" ht="15">
      <c r="A27" s="12"/>
      <c r="B27" s="5"/>
      <c r="C27" s="40"/>
      <c r="D27" s="40"/>
      <c r="E27" s="40"/>
      <c r="F27" s="40"/>
      <c r="G27" s="40"/>
      <c r="H27" s="40"/>
      <c r="I27" s="40"/>
      <c r="J27" s="40"/>
    </row>
    <row r="28" spans="1:10" ht="15">
      <c r="A28" s="12"/>
      <c r="B28" s="5"/>
      <c r="C28" s="40"/>
      <c r="D28" s="40"/>
      <c r="E28" s="40"/>
      <c r="F28" s="40"/>
      <c r="G28" s="40"/>
      <c r="H28" s="40"/>
      <c r="I28" s="40"/>
      <c r="J28" s="40"/>
    </row>
    <row r="29" spans="1:10" ht="15">
      <c r="A29" s="4" t="s">
        <v>183</v>
      </c>
      <c r="B29" s="5" t="s">
        <v>184</v>
      </c>
      <c r="C29" s="40"/>
      <c r="D29" s="40"/>
      <c r="E29" s="40"/>
      <c r="F29" s="40"/>
      <c r="G29" s="40"/>
      <c r="H29" s="40"/>
      <c r="I29" s="40"/>
      <c r="J29" s="40"/>
    </row>
    <row r="30" spans="1:10" ht="30">
      <c r="A30" s="4" t="s">
        <v>185</v>
      </c>
      <c r="B30" s="5" t="s">
        <v>186</v>
      </c>
      <c r="C30" s="40"/>
      <c r="D30" s="40"/>
      <c r="E30" s="40"/>
      <c r="F30" s="40"/>
      <c r="G30" s="40"/>
      <c r="H30" s="40"/>
      <c r="I30" s="40"/>
      <c r="J30" s="40"/>
    </row>
    <row r="31" spans="1:10" ht="15.75">
      <c r="A31" s="19" t="s">
        <v>415</v>
      </c>
      <c r="B31" s="8" t="s">
        <v>187</v>
      </c>
      <c r="C31" s="40"/>
      <c r="D31" s="40"/>
      <c r="E31" s="40"/>
      <c r="F31" s="40"/>
      <c r="G31" s="40"/>
      <c r="H31" s="40"/>
      <c r="I31" s="40"/>
      <c r="J31" s="40"/>
    </row>
    <row r="32" spans="1:10" ht="15.75">
      <c r="A32" s="23"/>
      <c r="B32" s="7"/>
      <c r="C32" s="40"/>
      <c r="D32" s="40"/>
      <c r="E32" s="40"/>
      <c r="F32" s="40"/>
      <c r="G32" s="40"/>
      <c r="H32" s="40"/>
      <c r="I32" s="40"/>
      <c r="J32" s="40"/>
    </row>
    <row r="33" spans="1:10" ht="15.75">
      <c r="A33" s="23"/>
      <c r="B33" s="7"/>
      <c r="C33" s="40"/>
      <c r="D33" s="40"/>
      <c r="E33" s="40"/>
      <c r="F33" s="40"/>
      <c r="G33" s="40"/>
      <c r="H33" s="40"/>
      <c r="I33" s="40"/>
      <c r="J33" s="40"/>
    </row>
    <row r="34" spans="1:10" ht="15.75">
      <c r="A34" s="23"/>
      <c r="B34" s="7"/>
      <c r="C34" s="40"/>
      <c r="D34" s="40"/>
      <c r="E34" s="40"/>
      <c r="F34" s="40"/>
      <c r="G34" s="40"/>
      <c r="H34" s="40"/>
      <c r="I34" s="40"/>
      <c r="J34" s="40"/>
    </row>
    <row r="35" spans="1:10" ht="15.75">
      <c r="A35" s="23"/>
      <c r="B35" s="7"/>
      <c r="C35" s="40"/>
      <c r="D35" s="40"/>
      <c r="E35" s="40"/>
      <c r="F35" s="40"/>
      <c r="G35" s="40"/>
      <c r="H35" s="40"/>
      <c r="I35" s="40"/>
      <c r="J35" s="40"/>
    </row>
    <row r="36" spans="1:10" ht="15">
      <c r="A36" s="12" t="s">
        <v>188</v>
      </c>
      <c r="B36" s="5" t="s">
        <v>189</v>
      </c>
      <c r="C36" s="40"/>
      <c r="D36" s="40"/>
      <c r="E36" s="40"/>
      <c r="F36" s="40"/>
      <c r="G36" s="40"/>
      <c r="H36" s="40"/>
      <c r="I36" s="40"/>
      <c r="J36" s="40"/>
    </row>
    <row r="37" spans="1:10" ht="15">
      <c r="A37" s="12"/>
      <c r="B37" s="5"/>
      <c r="C37" s="40"/>
      <c r="D37" s="40"/>
      <c r="E37" s="40"/>
      <c r="F37" s="40"/>
      <c r="G37" s="40"/>
      <c r="H37" s="40"/>
      <c r="I37" s="40"/>
      <c r="J37" s="40"/>
    </row>
    <row r="38" spans="1:10" ht="15">
      <c r="A38" s="12"/>
      <c r="B38" s="5"/>
      <c r="C38" s="40"/>
      <c r="D38" s="40"/>
      <c r="E38" s="40"/>
      <c r="F38" s="40"/>
      <c r="G38" s="40"/>
      <c r="H38" s="40"/>
      <c r="I38" s="40"/>
      <c r="J38" s="40"/>
    </row>
    <row r="39" spans="1:10" ht="15">
      <c r="A39" s="12"/>
      <c r="B39" s="5"/>
      <c r="C39" s="40"/>
      <c r="D39" s="40"/>
      <c r="E39" s="40"/>
      <c r="F39" s="40"/>
      <c r="G39" s="40"/>
      <c r="H39" s="40"/>
      <c r="I39" s="40"/>
      <c r="J39" s="40"/>
    </row>
    <row r="40" spans="1:10" ht="15">
      <c r="A40" s="12"/>
      <c r="B40" s="5"/>
      <c r="C40" s="40"/>
      <c r="D40" s="40"/>
      <c r="E40" s="40"/>
      <c r="F40" s="40"/>
      <c r="G40" s="40"/>
      <c r="H40" s="40"/>
      <c r="I40" s="40"/>
      <c r="J40" s="40"/>
    </row>
    <row r="41" spans="1:10" ht="15">
      <c r="A41" s="12" t="s">
        <v>190</v>
      </c>
      <c r="B41" s="5" t="s">
        <v>191</v>
      </c>
      <c r="C41" s="40"/>
      <c r="D41" s="40"/>
      <c r="E41" s="40"/>
      <c r="F41" s="40"/>
      <c r="G41" s="40"/>
      <c r="H41" s="40"/>
      <c r="I41" s="40"/>
      <c r="J41" s="40"/>
    </row>
    <row r="42" spans="1:10" ht="15">
      <c r="A42" s="12"/>
      <c r="B42" s="5"/>
      <c r="C42" s="40"/>
      <c r="D42" s="40"/>
      <c r="E42" s="40"/>
      <c r="F42" s="40"/>
      <c r="G42" s="40"/>
      <c r="H42" s="40"/>
      <c r="I42" s="40"/>
      <c r="J42" s="40"/>
    </row>
    <row r="43" spans="1:10" ht="15">
      <c r="A43" s="12"/>
      <c r="B43" s="5"/>
      <c r="C43" s="40"/>
      <c r="D43" s="40"/>
      <c r="E43" s="40"/>
      <c r="F43" s="40"/>
      <c r="G43" s="40"/>
      <c r="H43" s="40"/>
      <c r="I43" s="40"/>
      <c r="J43" s="40"/>
    </row>
    <row r="44" spans="1:10" ht="15">
      <c r="A44" s="12"/>
      <c r="B44" s="5"/>
      <c r="C44" s="40"/>
      <c r="D44" s="40"/>
      <c r="E44" s="40"/>
      <c r="F44" s="40"/>
      <c r="G44" s="40"/>
      <c r="H44" s="40"/>
      <c r="I44" s="40"/>
      <c r="J44" s="40"/>
    </row>
    <row r="45" spans="1:10" ht="15">
      <c r="A45" s="12"/>
      <c r="B45" s="5"/>
      <c r="C45" s="40"/>
      <c r="D45" s="40"/>
      <c r="E45" s="40"/>
      <c r="F45" s="40"/>
      <c r="G45" s="40"/>
      <c r="H45" s="40"/>
      <c r="I45" s="40"/>
      <c r="J45" s="40"/>
    </row>
    <row r="46" spans="1:10" ht="15">
      <c r="A46" s="12" t="s">
        <v>192</v>
      </c>
      <c r="B46" s="5" t="s">
        <v>193</v>
      </c>
      <c r="C46" s="40"/>
      <c r="D46" s="40"/>
      <c r="E46" s="40"/>
      <c r="F46" s="40"/>
      <c r="G46" s="40"/>
      <c r="H46" s="40"/>
      <c r="I46" s="40"/>
      <c r="J46" s="40"/>
    </row>
    <row r="47" spans="1:10" ht="15">
      <c r="A47" s="12" t="s">
        <v>194</v>
      </c>
      <c r="B47" s="5" t="s">
        <v>195</v>
      </c>
      <c r="C47" s="40"/>
      <c r="D47" s="40"/>
      <c r="E47" s="40"/>
      <c r="F47" s="40"/>
      <c r="G47" s="40"/>
      <c r="H47" s="40"/>
      <c r="I47" s="40"/>
      <c r="J47" s="40"/>
    </row>
    <row r="48" spans="1:10" ht="15.75">
      <c r="A48" s="19" t="s">
        <v>416</v>
      </c>
      <c r="B48" s="8" t="s">
        <v>196</v>
      </c>
      <c r="C48" s="40"/>
      <c r="D48" s="40"/>
      <c r="E48" s="40"/>
      <c r="F48" s="40"/>
      <c r="G48" s="40"/>
      <c r="H48" s="40"/>
      <c r="I48" s="40"/>
      <c r="J48" s="40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4.140625" style="0" customWidth="1"/>
    <col min="2" max="2" width="8.57421875" style="0" customWidth="1"/>
    <col min="3" max="3" width="12.421875" style="0" customWidth="1"/>
    <col min="4" max="4" width="13.28125" style="0" customWidth="1"/>
    <col min="5" max="5" width="20.28125" style="0" customWidth="1"/>
    <col min="6" max="6" width="8.57421875" style="0" customWidth="1"/>
    <col min="7" max="7" width="12.00390625" style="0" customWidth="1"/>
    <col min="8" max="8" width="11.57421875" style="0" customWidth="1"/>
    <col min="9" max="9" width="12.57421875" style="0" customWidth="1"/>
  </cols>
  <sheetData>
    <row r="1" spans="1:8" ht="25.5" customHeight="1">
      <c r="A1" s="416" t="s">
        <v>551</v>
      </c>
      <c r="B1" s="417"/>
      <c r="C1" s="417"/>
      <c r="D1" s="417"/>
      <c r="E1" s="417"/>
      <c r="F1" s="417"/>
      <c r="G1" s="417"/>
      <c r="H1" s="417"/>
    </row>
    <row r="2" spans="1:8" ht="82.5" customHeight="1">
      <c r="A2" s="414" t="s">
        <v>17</v>
      </c>
      <c r="B2" s="414"/>
      <c r="C2" s="414"/>
      <c r="D2" s="414"/>
      <c r="E2" s="414"/>
      <c r="F2" s="414"/>
      <c r="G2" s="414"/>
      <c r="H2" s="414"/>
    </row>
    <row r="3" spans="1:8" ht="20.25" customHeight="1">
      <c r="A3" s="65"/>
      <c r="B3" s="66"/>
      <c r="C3" s="66"/>
      <c r="D3" s="66"/>
      <c r="E3" s="66"/>
      <c r="F3" s="66"/>
      <c r="G3" s="66"/>
      <c r="H3" s="66"/>
    </row>
    <row r="4" ht="15">
      <c r="A4" s="3" t="s">
        <v>660</v>
      </c>
    </row>
    <row r="5" spans="1:9" ht="86.25" customHeight="1">
      <c r="A5" s="1" t="s">
        <v>71</v>
      </c>
      <c r="B5" s="2" t="s">
        <v>72</v>
      </c>
      <c r="C5" s="57" t="s">
        <v>633</v>
      </c>
      <c r="D5" s="57" t="s">
        <v>634</v>
      </c>
      <c r="E5" s="57" t="s">
        <v>639</v>
      </c>
      <c r="F5" s="57" t="s">
        <v>640</v>
      </c>
      <c r="G5" s="57" t="s">
        <v>641</v>
      </c>
      <c r="H5" s="57" t="s">
        <v>642</v>
      </c>
      <c r="I5" s="57" t="s">
        <v>51</v>
      </c>
    </row>
    <row r="6" spans="1:9" ht="15">
      <c r="A6" s="20" t="s">
        <v>497</v>
      </c>
      <c r="B6" s="4" t="s">
        <v>337</v>
      </c>
      <c r="C6" s="40"/>
      <c r="D6" s="40"/>
      <c r="E6" s="61"/>
      <c r="F6" s="40"/>
      <c r="G6" s="40"/>
      <c r="H6" s="40"/>
      <c r="I6" s="40"/>
    </row>
    <row r="7" spans="1:9" ht="15">
      <c r="A7" s="52" t="s">
        <v>210</v>
      </c>
      <c r="B7" s="52" t="s">
        <v>337</v>
      </c>
      <c r="C7" s="40"/>
      <c r="D7" s="40"/>
      <c r="E7" s="40"/>
      <c r="F7" s="40"/>
      <c r="G7" s="40"/>
      <c r="H7" s="40"/>
      <c r="I7" s="40"/>
    </row>
    <row r="8" spans="1:9" ht="30">
      <c r="A8" s="11" t="s">
        <v>338</v>
      </c>
      <c r="B8" s="4" t="s">
        <v>339</v>
      </c>
      <c r="C8" s="40"/>
      <c r="D8" s="40"/>
      <c r="E8" s="40"/>
      <c r="F8" s="40"/>
      <c r="G8" s="40"/>
      <c r="H8" s="40"/>
      <c r="I8" s="40"/>
    </row>
    <row r="9" spans="1:9" ht="15">
      <c r="A9" s="20" t="s">
        <v>547</v>
      </c>
      <c r="B9" s="4" t="s">
        <v>340</v>
      </c>
      <c r="C9" s="40"/>
      <c r="D9" s="40"/>
      <c r="E9" s="40"/>
      <c r="F9" s="40"/>
      <c r="G9" s="40"/>
      <c r="H9" s="40"/>
      <c r="I9" s="40"/>
    </row>
    <row r="10" spans="1:9" ht="15">
      <c r="A10" s="52" t="s">
        <v>210</v>
      </c>
      <c r="B10" s="52" t="s">
        <v>340</v>
      </c>
      <c r="C10" s="40"/>
      <c r="D10" s="40"/>
      <c r="E10" s="40"/>
      <c r="F10" s="40"/>
      <c r="G10" s="40"/>
      <c r="H10" s="40"/>
      <c r="I10" s="40"/>
    </row>
    <row r="11" spans="1:9" ht="15">
      <c r="A11" s="10" t="s">
        <v>517</v>
      </c>
      <c r="B11" s="6" t="s">
        <v>341</v>
      </c>
      <c r="C11" s="40"/>
      <c r="D11" s="40"/>
      <c r="E11" s="40"/>
      <c r="F11" s="40"/>
      <c r="G11" s="40"/>
      <c r="H11" s="40"/>
      <c r="I11" s="40"/>
    </row>
    <row r="12" spans="1:9" ht="15">
      <c r="A12" s="11" t="s">
        <v>548</v>
      </c>
      <c r="B12" s="4" t="s">
        <v>342</v>
      </c>
      <c r="C12" s="40"/>
      <c r="D12" s="40"/>
      <c r="E12" s="40"/>
      <c r="F12" s="40"/>
      <c r="G12" s="40"/>
      <c r="H12" s="40"/>
      <c r="I12" s="40"/>
    </row>
    <row r="13" spans="1:9" ht="15">
      <c r="A13" s="52" t="s">
        <v>218</v>
      </c>
      <c r="B13" s="52" t="s">
        <v>342</v>
      </c>
      <c r="C13" s="40"/>
      <c r="D13" s="40"/>
      <c r="E13" s="40"/>
      <c r="F13" s="40"/>
      <c r="G13" s="40"/>
      <c r="H13" s="40"/>
      <c r="I13" s="40"/>
    </row>
    <row r="14" spans="1:9" ht="15">
      <c r="A14" s="20" t="s">
        <v>343</v>
      </c>
      <c r="B14" s="4" t="s">
        <v>344</v>
      </c>
      <c r="C14" s="40"/>
      <c r="D14" s="40"/>
      <c r="E14" s="40"/>
      <c r="F14" s="40"/>
      <c r="G14" s="40"/>
      <c r="H14" s="40"/>
      <c r="I14" s="40"/>
    </row>
    <row r="15" spans="1:9" ht="15">
      <c r="A15" s="12" t="s">
        <v>549</v>
      </c>
      <c r="B15" s="4" t="s">
        <v>345</v>
      </c>
      <c r="C15" s="25"/>
      <c r="D15" s="25"/>
      <c r="E15" s="25"/>
      <c r="F15" s="25"/>
      <c r="G15" s="25"/>
      <c r="H15" s="25"/>
      <c r="I15" s="25"/>
    </row>
    <row r="16" spans="1:9" ht="15">
      <c r="A16" s="52" t="s">
        <v>219</v>
      </c>
      <c r="B16" s="52" t="s">
        <v>345</v>
      </c>
      <c r="C16" s="25"/>
      <c r="D16" s="25"/>
      <c r="E16" s="25"/>
      <c r="F16" s="25"/>
      <c r="G16" s="25"/>
      <c r="H16" s="25"/>
      <c r="I16" s="25"/>
    </row>
    <row r="17" spans="1:9" ht="15">
      <c r="A17" s="20" t="s">
        <v>346</v>
      </c>
      <c r="B17" s="4" t="s">
        <v>347</v>
      </c>
      <c r="C17" s="25"/>
      <c r="D17" s="25"/>
      <c r="E17" s="25"/>
      <c r="F17" s="25"/>
      <c r="G17" s="25"/>
      <c r="H17" s="25"/>
      <c r="I17" s="25"/>
    </row>
    <row r="18" spans="1:9" ht="15">
      <c r="A18" s="21" t="s">
        <v>518</v>
      </c>
      <c r="B18" s="6" t="s">
        <v>348</v>
      </c>
      <c r="C18" s="25"/>
      <c r="D18" s="25"/>
      <c r="E18" s="25"/>
      <c r="F18" s="25"/>
      <c r="G18" s="25"/>
      <c r="H18" s="25"/>
      <c r="I18" s="25"/>
    </row>
    <row r="19" spans="1:9" ht="15">
      <c r="A19" s="11" t="s">
        <v>363</v>
      </c>
      <c r="B19" s="4" t="s">
        <v>364</v>
      </c>
      <c r="C19" s="25"/>
      <c r="D19" s="25"/>
      <c r="E19" s="25"/>
      <c r="F19" s="25"/>
      <c r="G19" s="25"/>
      <c r="H19" s="25"/>
      <c r="I19" s="25"/>
    </row>
    <row r="20" spans="1:9" ht="15">
      <c r="A20" s="12" t="s">
        <v>365</v>
      </c>
      <c r="B20" s="4" t="s">
        <v>366</v>
      </c>
      <c r="C20" s="25"/>
      <c r="D20" s="25"/>
      <c r="E20" s="25"/>
      <c r="F20" s="25"/>
      <c r="G20" s="25"/>
      <c r="H20" s="25"/>
      <c r="I20" s="25"/>
    </row>
    <row r="21" spans="1:9" ht="15">
      <c r="A21" s="20" t="s">
        <v>367</v>
      </c>
      <c r="B21" s="4" t="s">
        <v>368</v>
      </c>
      <c r="C21" s="25"/>
      <c r="D21" s="25"/>
      <c r="E21" s="25"/>
      <c r="F21" s="25"/>
      <c r="G21" s="25"/>
      <c r="H21" s="25"/>
      <c r="I21" s="25"/>
    </row>
    <row r="22" spans="1:9" ht="15">
      <c r="A22" s="20" t="s">
        <v>502</v>
      </c>
      <c r="B22" s="4" t="s">
        <v>369</v>
      </c>
      <c r="C22" s="25"/>
      <c r="D22" s="25"/>
      <c r="E22" s="25"/>
      <c r="F22" s="25"/>
      <c r="G22" s="25"/>
      <c r="H22" s="25"/>
      <c r="I22" s="25"/>
    </row>
    <row r="23" spans="1:9" ht="15">
      <c r="A23" s="52" t="s">
        <v>244</v>
      </c>
      <c r="B23" s="52" t="s">
        <v>369</v>
      </c>
      <c r="C23" s="25"/>
      <c r="D23" s="25"/>
      <c r="E23" s="25"/>
      <c r="F23" s="25"/>
      <c r="G23" s="25"/>
      <c r="H23" s="25"/>
      <c r="I23" s="25"/>
    </row>
    <row r="24" spans="1:9" ht="15">
      <c r="A24" s="52" t="s">
        <v>245</v>
      </c>
      <c r="B24" s="52" t="s">
        <v>369</v>
      </c>
      <c r="C24" s="25"/>
      <c r="D24" s="25"/>
      <c r="E24" s="25"/>
      <c r="F24" s="25"/>
      <c r="G24" s="25"/>
      <c r="H24" s="25"/>
      <c r="I24" s="25"/>
    </row>
    <row r="25" spans="1:9" ht="15">
      <c r="A25" s="53" t="s">
        <v>246</v>
      </c>
      <c r="B25" s="53" t="s">
        <v>369</v>
      </c>
      <c r="C25" s="25"/>
      <c r="D25" s="25"/>
      <c r="E25" s="25"/>
      <c r="F25" s="25"/>
      <c r="G25" s="25"/>
      <c r="H25" s="25"/>
      <c r="I25" s="25"/>
    </row>
    <row r="26" spans="1:9" ht="15">
      <c r="A26" s="54" t="s">
        <v>521</v>
      </c>
      <c r="B26" s="37" t="s">
        <v>370</v>
      </c>
      <c r="C26" s="25"/>
      <c r="D26" s="25"/>
      <c r="E26" s="25"/>
      <c r="F26" s="25"/>
      <c r="G26" s="25"/>
      <c r="H26" s="25"/>
      <c r="I26" s="25"/>
    </row>
    <row r="27" spans="1:2" ht="15">
      <c r="A27" s="106"/>
      <c r="B27" s="107"/>
    </row>
    <row r="28" spans="1:5" ht="24.75" customHeight="1">
      <c r="A28" s="1" t="s">
        <v>71</v>
      </c>
      <c r="B28" s="2" t="s">
        <v>72</v>
      </c>
      <c r="C28" s="25"/>
      <c r="D28" s="25"/>
      <c r="E28" s="25"/>
    </row>
    <row r="29" spans="1:5" ht="26.25">
      <c r="A29" s="110" t="s">
        <v>45</v>
      </c>
      <c r="B29" s="37"/>
      <c r="C29" s="25"/>
      <c r="D29" s="25"/>
      <c r="E29" s="25"/>
    </row>
    <row r="30" spans="1:5" ht="15.75">
      <c r="A30" s="109" t="s">
        <v>39</v>
      </c>
      <c r="B30" s="37"/>
      <c r="C30" s="25"/>
      <c r="D30" s="25"/>
      <c r="E30" s="25"/>
    </row>
    <row r="31" spans="1:5" ht="31.5">
      <c r="A31" s="109" t="s">
        <v>40</v>
      </c>
      <c r="B31" s="37"/>
      <c r="C31" s="25"/>
      <c r="D31" s="25"/>
      <c r="E31" s="25"/>
    </row>
    <row r="32" spans="1:5" ht="15.75">
      <c r="A32" s="109" t="s">
        <v>41</v>
      </c>
      <c r="B32" s="37"/>
      <c r="C32" s="25"/>
      <c r="D32" s="25"/>
      <c r="E32" s="25"/>
    </row>
    <row r="33" spans="1:5" ht="31.5">
      <c r="A33" s="109" t="s">
        <v>42</v>
      </c>
      <c r="B33" s="37"/>
      <c r="C33" s="25"/>
      <c r="D33" s="25"/>
      <c r="E33" s="25"/>
    </row>
    <row r="34" spans="1:5" ht="15.75">
      <c r="A34" s="109" t="s">
        <v>43</v>
      </c>
      <c r="B34" s="37"/>
      <c r="C34" s="25"/>
      <c r="D34" s="25"/>
      <c r="E34" s="25"/>
    </row>
    <row r="35" spans="1:5" ht="15.75">
      <c r="A35" s="109" t="s">
        <v>44</v>
      </c>
      <c r="B35" s="37"/>
      <c r="C35" s="25"/>
      <c r="D35" s="25"/>
      <c r="E35" s="25"/>
    </row>
    <row r="36" spans="1:5" ht="15">
      <c r="A36" s="54" t="s">
        <v>6</v>
      </c>
      <c r="B36" s="37"/>
      <c r="C36" s="25"/>
      <c r="D36" s="25"/>
      <c r="E36" s="25"/>
    </row>
    <row r="37" spans="1:2" ht="15">
      <c r="A37" s="106"/>
      <c r="B37" s="107"/>
    </row>
    <row r="38" spans="1:2" ht="15">
      <c r="A38" s="106"/>
      <c r="B38" s="107"/>
    </row>
    <row r="39" spans="1:2" ht="15">
      <c r="A39" s="106"/>
      <c r="B39" s="107"/>
    </row>
    <row r="40" spans="1:2" ht="15">
      <c r="A40" s="106"/>
      <c r="B40" s="107"/>
    </row>
    <row r="41" spans="1:2" ht="15">
      <c r="A41" s="106"/>
      <c r="B41" s="107"/>
    </row>
    <row r="42" spans="1:2" ht="15">
      <c r="A42" s="106"/>
      <c r="B42" s="107"/>
    </row>
    <row r="43" spans="1:2" ht="15">
      <c r="A43" s="106"/>
      <c r="B43" s="107"/>
    </row>
    <row r="44" spans="1:2" ht="15">
      <c r="A44" s="106"/>
      <c r="B44" s="107"/>
    </row>
    <row r="45" spans="1:2" ht="15">
      <c r="A45" s="106"/>
      <c r="B45" s="107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63" t="s">
        <v>643</v>
      </c>
      <c r="B48" s="3"/>
      <c r="C48" s="3"/>
      <c r="D48" s="3"/>
      <c r="E48" s="3"/>
      <c r="F48" s="3"/>
      <c r="G48" s="3"/>
    </row>
    <row r="49" spans="1:7" ht="15.75">
      <c r="A49" s="64" t="s">
        <v>647</v>
      </c>
      <c r="B49" s="3"/>
      <c r="C49" s="3"/>
      <c r="D49" s="3"/>
      <c r="E49" s="3"/>
      <c r="F49" s="3"/>
      <c r="G49" s="3"/>
    </row>
    <row r="50" spans="1:7" ht="15.75">
      <c r="A50" s="64" t="s">
        <v>648</v>
      </c>
      <c r="B50" s="3"/>
      <c r="C50" s="3"/>
      <c r="D50" s="3"/>
      <c r="E50" s="3"/>
      <c r="F50" s="3"/>
      <c r="G50" s="3"/>
    </row>
    <row r="51" spans="1:7" ht="15.75">
      <c r="A51" s="64" t="s">
        <v>649</v>
      </c>
      <c r="B51" s="3"/>
      <c r="C51" s="3"/>
      <c r="D51" s="3"/>
      <c r="E51" s="3"/>
      <c r="F51" s="3"/>
      <c r="G51" s="3"/>
    </row>
    <row r="52" spans="1:7" ht="15.75">
      <c r="A52" s="64" t="s">
        <v>650</v>
      </c>
      <c r="B52" s="3"/>
      <c r="C52" s="3"/>
      <c r="D52" s="3"/>
      <c r="E52" s="3"/>
      <c r="F52" s="3"/>
      <c r="G52" s="3"/>
    </row>
    <row r="53" spans="1:7" ht="15.75">
      <c r="A53" s="64" t="s">
        <v>651</v>
      </c>
      <c r="B53" s="3"/>
      <c r="C53" s="3"/>
      <c r="D53" s="3"/>
      <c r="E53" s="3"/>
      <c r="F53" s="3"/>
      <c r="G53" s="3"/>
    </row>
    <row r="54" spans="1:7" ht="15">
      <c r="A54" s="63" t="s">
        <v>644</v>
      </c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8" ht="45.75" customHeight="1">
      <c r="A56" s="418" t="s">
        <v>652</v>
      </c>
      <c r="B56" s="419"/>
      <c r="C56" s="419"/>
      <c r="D56" s="419"/>
      <c r="E56" s="419"/>
      <c r="F56" s="419"/>
      <c r="G56" s="419"/>
      <c r="H56" s="419"/>
    </row>
    <row r="59" ht="15.75">
      <c r="A59" s="55" t="s">
        <v>654</v>
      </c>
    </row>
    <row r="60" ht="15.75">
      <c r="A60" s="64" t="s">
        <v>655</v>
      </c>
    </row>
    <row r="61" ht="15.75">
      <c r="A61" s="64" t="s">
        <v>656</v>
      </c>
    </row>
    <row r="62" ht="15.75">
      <c r="A62" s="64" t="s">
        <v>657</v>
      </c>
    </row>
    <row r="63" ht="15">
      <c r="A63" s="63" t="s">
        <v>653</v>
      </c>
    </row>
    <row r="64" ht="15.75">
      <c r="A64" s="64" t="s">
        <v>658</v>
      </c>
    </row>
    <row r="66" ht="15.75">
      <c r="A66" s="104" t="s">
        <v>37</v>
      </c>
    </row>
    <row r="67" ht="15.75">
      <c r="A67" s="104" t="s">
        <v>38</v>
      </c>
    </row>
    <row r="68" ht="15.75">
      <c r="A68" s="105" t="s">
        <v>39</v>
      </c>
    </row>
    <row r="69" ht="15.75">
      <c r="A69" s="105" t="s">
        <v>40</v>
      </c>
    </row>
    <row r="70" ht="15.75">
      <c r="A70" s="105" t="s">
        <v>41</v>
      </c>
    </row>
    <row r="71" ht="15.75">
      <c r="A71" s="105" t="s">
        <v>42</v>
      </c>
    </row>
    <row r="72" ht="15.75">
      <c r="A72" s="105" t="s">
        <v>43</v>
      </c>
    </row>
    <row r="73" ht="15.75">
      <c r="A73" s="105" t="s">
        <v>44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416" t="s">
        <v>551</v>
      </c>
      <c r="B1" s="417"/>
    </row>
    <row r="2" spans="1:7" ht="71.25" customHeight="1">
      <c r="A2" s="414" t="s">
        <v>8</v>
      </c>
      <c r="B2" s="414"/>
      <c r="C2" s="71"/>
      <c r="D2" s="71"/>
      <c r="E2" s="71"/>
      <c r="F2" s="71"/>
      <c r="G2" s="71"/>
    </row>
    <row r="3" spans="1:7" ht="24" customHeight="1">
      <c r="A3" s="67"/>
      <c r="B3" s="67"/>
      <c r="C3" s="71"/>
      <c r="D3" s="71"/>
      <c r="E3" s="71"/>
      <c r="F3" s="71"/>
      <c r="G3" s="71"/>
    </row>
    <row r="4" ht="22.5" customHeight="1">
      <c r="A4" s="3" t="s">
        <v>660</v>
      </c>
    </row>
    <row r="5" spans="1:2" ht="18">
      <c r="A5" s="42" t="s">
        <v>663</v>
      </c>
      <c r="B5" s="41" t="s">
        <v>669</v>
      </c>
    </row>
    <row r="6" spans="1:2" ht="15">
      <c r="A6" s="40" t="s">
        <v>53</v>
      </c>
      <c r="B6" s="40"/>
    </row>
    <row r="7" spans="1:2" ht="15">
      <c r="A7" s="72" t="s">
        <v>54</v>
      </c>
      <c r="B7" s="40"/>
    </row>
    <row r="8" spans="1:2" ht="15">
      <c r="A8" s="40" t="s">
        <v>55</v>
      </c>
      <c r="B8" s="40"/>
    </row>
    <row r="9" spans="1:2" ht="15">
      <c r="A9" s="40" t="s">
        <v>56</v>
      </c>
      <c r="B9" s="40"/>
    </row>
    <row r="10" spans="1:2" ht="15">
      <c r="A10" s="40" t="s">
        <v>57</v>
      </c>
      <c r="B10" s="40"/>
    </row>
    <row r="11" spans="1:2" ht="15">
      <c r="A11" s="40" t="s">
        <v>58</v>
      </c>
      <c r="B11" s="40"/>
    </row>
    <row r="12" spans="1:2" ht="15">
      <c r="A12" s="40" t="s">
        <v>59</v>
      </c>
      <c r="B12" s="40"/>
    </row>
    <row r="13" spans="1:2" ht="15">
      <c r="A13" s="40" t="s">
        <v>60</v>
      </c>
      <c r="B13" s="40"/>
    </row>
    <row r="14" spans="1:2" ht="15">
      <c r="A14" s="70" t="s">
        <v>672</v>
      </c>
      <c r="B14" s="75"/>
    </row>
    <row r="15" spans="1:2" ht="30">
      <c r="A15" s="73" t="s">
        <v>664</v>
      </c>
      <c r="B15" s="40"/>
    </row>
    <row r="16" spans="1:2" ht="30">
      <c r="A16" s="73" t="s">
        <v>665</v>
      </c>
      <c r="B16" s="40"/>
    </row>
    <row r="17" spans="1:2" ht="15">
      <c r="A17" s="74" t="s">
        <v>666</v>
      </c>
      <c r="B17" s="40"/>
    </row>
    <row r="18" spans="1:2" ht="15">
      <c r="A18" s="74" t="s">
        <v>667</v>
      </c>
      <c r="B18" s="40"/>
    </row>
    <row r="19" spans="1:2" ht="15">
      <c r="A19" s="40" t="s">
        <v>670</v>
      </c>
      <c r="B19" s="40"/>
    </row>
    <row r="20" spans="1:2" ht="15">
      <c r="A20" s="48" t="s">
        <v>668</v>
      </c>
      <c r="B20" s="40"/>
    </row>
    <row r="21" spans="1:2" ht="31.5">
      <c r="A21" s="76" t="s">
        <v>671</v>
      </c>
      <c r="B21" s="22"/>
    </row>
    <row r="22" spans="1:2" ht="15.75">
      <c r="A22" s="43" t="s">
        <v>550</v>
      </c>
      <c r="B22" s="44"/>
    </row>
    <row r="25" spans="1:2" ht="18">
      <c r="A25" s="42" t="s">
        <v>663</v>
      </c>
      <c r="B25" s="41" t="s">
        <v>669</v>
      </c>
    </row>
    <row r="26" spans="1:2" ht="15">
      <c r="A26" s="40" t="s">
        <v>53</v>
      </c>
      <c r="B26" s="40"/>
    </row>
    <row r="27" spans="1:2" ht="15">
      <c r="A27" s="72" t="s">
        <v>54</v>
      </c>
      <c r="B27" s="40"/>
    </row>
    <row r="28" spans="1:2" ht="15">
      <c r="A28" s="40" t="s">
        <v>55</v>
      </c>
      <c r="B28" s="40"/>
    </row>
    <row r="29" spans="1:2" ht="15">
      <c r="A29" s="40" t="s">
        <v>56</v>
      </c>
      <c r="B29" s="40"/>
    </row>
    <row r="30" spans="1:2" ht="15">
      <c r="A30" s="40" t="s">
        <v>57</v>
      </c>
      <c r="B30" s="40"/>
    </row>
    <row r="31" spans="1:2" ht="15">
      <c r="A31" s="40" t="s">
        <v>58</v>
      </c>
      <c r="B31" s="40"/>
    </row>
    <row r="32" spans="1:2" ht="15">
      <c r="A32" s="40" t="s">
        <v>59</v>
      </c>
      <c r="B32" s="40"/>
    </row>
    <row r="33" spans="1:2" ht="15">
      <c r="A33" s="40" t="s">
        <v>60</v>
      </c>
      <c r="B33" s="40"/>
    </row>
    <row r="34" spans="1:2" ht="15">
      <c r="A34" s="70" t="s">
        <v>672</v>
      </c>
      <c r="B34" s="75"/>
    </row>
    <row r="35" spans="1:2" ht="30">
      <c r="A35" s="73" t="s">
        <v>664</v>
      </c>
      <c r="B35" s="40"/>
    </row>
    <row r="36" spans="1:2" ht="30">
      <c r="A36" s="73" t="s">
        <v>665</v>
      </c>
      <c r="B36" s="40"/>
    </row>
    <row r="37" spans="1:2" ht="15">
      <c r="A37" s="74" t="s">
        <v>666</v>
      </c>
      <c r="B37" s="40"/>
    </row>
    <row r="38" spans="1:2" ht="15">
      <c r="A38" s="74" t="s">
        <v>667</v>
      </c>
      <c r="B38" s="40"/>
    </row>
    <row r="39" spans="1:2" ht="15">
      <c r="A39" s="40" t="s">
        <v>670</v>
      </c>
      <c r="B39" s="40"/>
    </row>
    <row r="40" spans="1:2" ht="15">
      <c r="A40" s="48" t="s">
        <v>668</v>
      </c>
      <c r="B40" s="40"/>
    </row>
    <row r="41" spans="1:2" ht="31.5">
      <c r="A41" s="76" t="s">
        <v>671</v>
      </c>
      <c r="B41" s="22"/>
    </row>
    <row r="42" spans="1:2" ht="15.75">
      <c r="A42" s="43" t="s">
        <v>550</v>
      </c>
      <c r="B42" s="44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3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26.28125" style="0" customWidth="1"/>
    <col min="4" max="4" width="35.57421875" style="0" customWidth="1"/>
  </cols>
  <sheetData>
    <row r="1" spans="1:4" ht="22.5" customHeight="1">
      <c r="A1" s="416" t="s">
        <v>551</v>
      </c>
      <c r="B1" s="415"/>
      <c r="C1" s="415"/>
      <c r="D1" s="415"/>
    </row>
    <row r="2" spans="1:4" ht="48.75" customHeight="1">
      <c r="A2" s="414" t="s">
        <v>18</v>
      </c>
      <c r="B2" s="415"/>
      <c r="C2" s="415"/>
      <c r="D2" s="420"/>
    </row>
    <row r="3" spans="1:3" ht="21" customHeight="1">
      <c r="A3" s="67"/>
      <c r="B3" s="68"/>
      <c r="C3" s="68"/>
    </row>
    <row r="4" ht="15">
      <c r="A4" s="3" t="s">
        <v>660</v>
      </c>
    </row>
    <row r="5" spans="1:4" ht="25.5">
      <c r="A5" s="41" t="s">
        <v>631</v>
      </c>
      <c r="B5" s="2" t="s">
        <v>72</v>
      </c>
      <c r="C5" s="91" t="s">
        <v>9</v>
      </c>
      <c r="D5" s="91" t="s">
        <v>11</v>
      </c>
    </row>
    <row r="6" spans="1:4" ht="15">
      <c r="A6" s="11" t="s">
        <v>424</v>
      </c>
      <c r="B6" s="4" t="s">
        <v>209</v>
      </c>
      <c r="C6" s="25"/>
      <c r="D6" s="25"/>
    </row>
    <row r="7" spans="1:4" ht="15">
      <c r="A7" s="18" t="s">
        <v>210</v>
      </c>
      <c r="B7" s="18" t="s">
        <v>209</v>
      </c>
      <c r="C7" s="25"/>
      <c r="D7" s="25"/>
    </row>
    <row r="8" spans="1:4" ht="15">
      <c r="A8" s="18" t="s">
        <v>211</v>
      </c>
      <c r="B8" s="18" t="s">
        <v>209</v>
      </c>
      <c r="C8" s="25"/>
      <c r="D8" s="25"/>
    </row>
    <row r="9" spans="1:4" ht="30">
      <c r="A9" s="11" t="s">
        <v>212</v>
      </c>
      <c r="B9" s="4" t="s">
        <v>213</v>
      </c>
      <c r="C9" s="25"/>
      <c r="D9" s="25"/>
    </row>
    <row r="10" spans="1:4" ht="15">
      <c r="A10" s="11" t="s">
        <v>423</v>
      </c>
      <c r="B10" s="4" t="s">
        <v>214</v>
      </c>
      <c r="C10" s="25"/>
      <c r="D10" s="25"/>
    </row>
    <row r="11" spans="1:4" ht="15">
      <c r="A11" s="18" t="s">
        <v>210</v>
      </c>
      <c r="B11" s="18" t="s">
        <v>214</v>
      </c>
      <c r="C11" s="25"/>
      <c r="D11" s="25"/>
    </row>
    <row r="12" spans="1:4" ht="15">
      <c r="A12" s="18" t="s">
        <v>211</v>
      </c>
      <c r="B12" s="18" t="s">
        <v>215</v>
      </c>
      <c r="C12" s="25"/>
      <c r="D12" s="25"/>
    </row>
    <row r="13" spans="1:4" ht="15">
      <c r="A13" s="10" t="s">
        <v>422</v>
      </c>
      <c r="B13" s="6" t="s">
        <v>216</v>
      </c>
      <c r="C13" s="25"/>
      <c r="D13" s="25"/>
    </row>
    <row r="14" spans="1:4" ht="15">
      <c r="A14" s="20" t="s">
        <v>427</v>
      </c>
      <c r="B14" s="4" t="s">
        <v>217</v>
      </c>
      <c r="C14" s="25"/>
      <c r="D14" s="25"/>
    </row>
    <row r="15" spans="1:4" ht="15">
      <c r="A15" s="18" t="s">
        <v>218</v>
      </c>
      <c r="B15" s="18" t="s">
        <v>217</v>
      </c>
      <c r="C15" s="25"/>
      <c r="D15" s="25"/>
    </row>
    <row r="16" spans="1:4" ht="15">
      <c r="A16" s="18" t="s">
        <v>219</v>
      </c>
      <c r="B16" s="18" t="s">
        <v>217</v>
      </c>
      <c r="C16" s="25"/>
      <c r="D16" s="25"/>
    </row>
    <row r="17" spans="1:4" ht="15">
      <c r="A17" s="20" t="s">
        <v>428</v>
      </c>
      <c r="B17" s="4" t="s">
        <v>220</v>
      </c>
      <c r="C17" s="25"/>
      <c r="D17" s="25"/>
    </row>
    <row r="18" spans="1:4" ht="15">
      <c r="A18" s="18" t="s">
        <v>211</v>
      </c>
      <c r="B18" s="18" t="s">
        <v>220</v>
      </c>
      <c r="C18" s="25"/>
      <c r="D18" s="25"/>
    </row>
    <row r="19" spans="1:4" ht="15">
      <c r="A19" s="12" t="s">
        <v>221</v>
      </c>
      <c r="B19" s="4" t="s">
        <v>222</v>
      </c>
      <c r="C19" s="25"/>
      <c r="D19" s="25"/>
    </row>
    <row r="20" spans="1:4" ht="15">
      <c r="A20" s="12" t="s">
        <v>429</v>
      </c>
      <c r="B20" s="4" t="s">
        <v>223</v>
      </c>
      <c r="C20" s="25"/>
      <c r="D20" s="25"/>
    </row>
    <row r="21" spans="1:4" ht="15">
      <c r="A21" s="18" t="s">
        <v>219</v>
      </c>
      <c r="B21" s="18" t="s">
        <v>223</v>
      </c>
      <c r="C21" s="25"/>
      <c r="D21" s="25"/>
    </row>
    <row r="22" spans="1:4" ht="15">
      <c r="A22" s="18" t="s">
        <v>211</v>
      </c>
      <c r="B22" s="18" t="s">
        <v>223</v>
      </c>
      <c r="C22" s="25"/>
      <c r="D22" s="25"/>
    </row>
    <row r="23" spans="1:4" ht="15">
      <c r="A23" s="21" t="s">
        <v>425</v>
      </c>
      <c r="B23" s="6" t="s">
        <v>224</v>
      </c>
      <c r="C23" s="25"/>
      <c r="D23" s="25"/>
    </row>
    <row r="24" spans="1:4" ht="15">
      <c r="A24" s="20" t="s">
        <v>225</v>
      </c>
      <c r="B24" s="4" t="s">
        <v>226</v>
      </c>
      <c r="C24" s="25"/>
      <c r="D24" s="25"/>
    </row>
    <row r="25" spans="1:4" ht="15">
      <c r="A25" s="20" t="s">
        <v>227</v>
      </c>
      <c r="B25" s="4" t="s">
        <v>228</v>
      </c>
      <c r="C25" s="25"/>
      <c r="D25" s="25"/>
    </row>
    <row r="26" spans="1:4" ht="15">
      <c r="A26" s="20" t="s">
        <v>231</v>
      </c>
      <c r="B26" s="4" t="s">
        <v>232</v>
      </c>
      <c r="C26" s="25"/>
      <c r="D26" s="25"/>
    </row>
    <row r="27" spans="1:4" ht="15">
      <c r="A27" s="20" t="s">
        <v>233</v>
      </c>
      <c r="B27" s="4" t="s">
        <v>234</v>
      </c>
      <c r="C27" s="25"/>
      <c r="D27" s="25"/>
    </row>
    <row r="28" spans="1:4" ht="15">
      <c r="A28" s="20" t="s">
        <v>235</v>
      </c>
      <c r="B28" s="4" t="s">
        <v>236</v>
      </c>
      <c r="C28" s="25"/>
      <c r="D28" s="25"/>
    </row>
    <row r="29" spans="1:4" ht="15">
      <c r="A29" s="45" t="s">
        <v>426</v>
      </c>
      <c r="B29" s="46" t="s">
        <v>237</v>
      </c>
      <c r="C29" s="25"/>
      <c r="D29" s="25"/>
    </row>
    <row r="30" spans="1:4" ht="15">
      <c r="A30" s="20" t="s">
        <v>238</v>
      </c>
      <c r="B30" s="4" t="s">
        <v>239</v>
      </c>
      <c r="C30" s="25"/>
      <c r="D30" s="25"/>
    </row>
    <row r="31" spans="1:4" ht="15">
      <c r="A31" s="11" t="s">
        <v>240</v>
      </c>
      <c r="B31" s="4" t="s">
        <v>241</v>
      </c>
      <c r="C31" s="25"/>
      <c r="D31" s="25"/>
    </row>
    <row r="32" spans="1:4" ht="15">
      <c r="A32" s="20" t="s">
        <v>430</v>
      </c>
      <c r="B32" s="4" t="s">
        <v>242</v>
      </c>
      <c r="C32" s="25"/>
      <c r="D32" s="25"/>
    </row>
    <row r="33" spans="1:4" ht="15">
      <c r="A33" s="18" t="s">
        <v>211</v>
      </c>
      <c r="B33" s="18" t="s">
        <v>242</v>
      </c>
      <c r="C33" s="25"/>
      <c r="D33" s="25"/>
    </row>
    <row r="34" spans="1:4" ht="15">
      <c r="A34" s="20" t="s">
        <v>431</v>
      </c>
      <c r="B34" s="4" t="s">
        <v>243</v>
      </c>
      <c r="C34" s="25"/>
      <c r="D34" s="25"/>
    </row>
    <row r="35" spans="1:4" ht="15">
      <c r="A35" s="18" t="s">
        <v>244</v>
      </c>
      <c r="B35" s="18" t="s">
        <v>243</v>
      </c>
      <c r="C35" s="25"/>
      <c r="D35" s="25"/>
    </row>
    <row r="36" spans="1:4" ht="15">
      <c r="A36" s="18" t="s">
        <v>245</v>
      </c>
      <c r="B36" s="18" t="s">
        <v>243</v>
      </c>
      <c r="C36" s="25"/>
      <c r="D36" s="25"/>
    </row>
    <row r="37" spans="1:4" ht="15">
      <c r="A37" s="18" t="s">
        <v>246</v>
      </c>
      <c r="B37" s="18" t="s">
        <v>243</v>
      </c>
      <c r="C37" s="25"/>
      <c r="D37" s="25"/>
    </row>
    <row r="38" spans="1:4" ht="15">
      <c r="A38" s="18" t="s">
        <v>211</v>
      </c>
      <c r="B38" s="18" t="s">
        <v>243</v>
      </c>
      <c r="C38" s="25"/>
      <c r="D38" s="25"/>
    </row>
    <row r="39" spans="1:4" ht="15">
      <c r="A39" s="45" t="s">
        <v>432</v>
      </c>
      <c r="B39" s="46" t="s">
        <v>247</v>
      </c>
      <c r="C39" s="25"/>
      <c r="D39" s="25"/>
    </row>
    <row r="42" spans="1:4" ht="25.5">
      <c r="A42" s="41" t="s">
        <v>631</v>
      </c>
      <c r="B42" s="2" t="s">
        <v>72</v>
      </c>
      <c r="C42" s="91" t="s">
        <v>9</v>
      </c>
      <c r="D42" s="91" t="s">
        <v>10</v>
      </c>
    </row>
    <row r="43" spans="1:4" ht="15">
      <c r="A43" s="20" t="s">
        <v>497</v>
      </c>
      <c r="B43" s="4" t="s">
        <v>337</v>
      </c>
      <c r="C43" s="25"/>
      <c r="D43" s="25"/>
    </row>
    <row r="44" spans="1:4" ht="15">
      <c r="A44" s="52" t="s">
        <v>210</v>
      </c>
      <c r="B44" s="52" t="s">
        <v>337</v>
      </c>
      <c r="C44" s="25"/>
      <c r="D44" s="25"/>
    </row>
    <row r="45" spans="1:4" ht="30">
      <c r="A45" s="11" t="s">
        <v>338</v>
      </c>
      <c r="B45" s="4" t="s">
        <v>339</v>
      </c>
      <c r="C45" s="25"/>
      <c r="D45" s="25"/>
    </row>
    <row r="46" spans="1:4" ht="15">
      <c r="A46" s="20" t="s">
        <v>547</v>
      </c>
      <c r="B46" s="4" t="s">
        <v>340</v>
      </c>
      <c r="C46" s="25"/>
      <c r="D46" s="25"/>
    </row>
    <row r="47" spans="1:4" ht="15">
      <c r="A47" s="52" t="s">
        <v>210</v>
      </c>
      <c r="B47" s="52" t="s">
        <v>340</v>
      </c>
      <c r="C47" s="25"/>
      <c r="D47" s="25"/>
    </row>
    <row r="48" spans="1:4" ht="15">
      <c r="A48" s="10" t="s">
        <v>517</v>
      </c>
      <c r="B48" s="6" t="s">
        <v>341</v>
      </c>
      <c r="C48" s="25"/>
      <c r="D48" s="25"/>
    </row>
    <row r="49" spans="1:4" ht="15">
      <c r="A49" s="11" t="s">
        <v>548</v>
      </c>
      <c r="B49" s="4" t="s">
        <v>342</v>
      </c>
      <c r="C49" s="25"/>
      <c r="D49" s="25"/>
    </row>
    <row r="50" spans="1:4" ht="15">
      <c r="A50" s="52" t="s">
        <v>218</v>
      </c>
      <c r="B50" s="52" t="s">
        <v>342</v>
      </c>
      <c r="C50" s="25"/>
      <c r="D50" s="25"/>
    </row>
    <row r="51" spans="1:4" ht="15">
      <c r="A51" s="20" t="s">
        <v>343</v>
      </c>
      <c r="B51" s="4" t="s">
        <v>344</v>
      </c>
      <c r="C51" s="25"/>
      <c r="D51" s="25"/>
    </row>
    <row r="52" spans="1:4" ht="15">
      <c r="A52" s="12" t="s">
        <v>549</v>
      </c>
      <c r="B52" s="4" t="s">
        <v>345</v>
      </c>
      <c r="C52" s="25"/>
      <c r="D52" s="25"/>
    </row>
    <row r="53" spans="1:4" ht="15">
      <c r="A53" s="52" t="s">
        <v>219</v>
      </c>
      <c r="B53" s="52" t="s">
        <v>345</v>
      </c>
      <c r="C53" s="25"/>
      <c r="D53" s="25"/>
    </row>
    <row r="54" spans="1:4" ht="15">
      <c r="A54" s="20" t="s">
        <v>346</v>
      </c>
      <c r="B54" s="4" t="s">
        <v>347</v>
      </c>
      <c r="C54" s="25"/>
      <c r="D54" s="25"/>
    </row>
    <row r="55" spans="1:4" ht="15">
      <c r="A55" s="21" t="s">
        <v>518</v>
      </c>
      <c r="B55" s="6" t="s">
        <v>348</v>
      </c>
      <c r="C55" s="25"/>
      <c r="D55" s="25"/>
    </row>
    <row r="56" spans="1:4" ht="15">
      <c r="A56" s="21" t="s">
        <v>352</v>
      </c>
      <c r="B56" s="6" t="s">
        <v>353</v>
      </c>
      <c r="C56" s="25"/>
      <c r="D56" s="25"/>
    </row>
    <row r="57" spans="1:4" ht="15">
      <c r="A57" s="21" t="s">
        <v>354</v>
      </c>
      <c r="B57" s="6" t="s">
        <v>355</v>
      </c>
      <c r="C57" s="25"/>
      <c r="D57" s="25"/>
    </row>
    <row r="58" spans="1:4" ht="15">
      <c r="A58" s="21" t="s">
        <v>358</v>
      </c>
      <c r="B58" s="6" t="s">
        <v>359</v>
      </c>
      <c r="C58" s="25"/>
      <c r="D58" s="25"/>
    </row>
    <row r="59" spans="1:4" ht="15">
      <c r="A59" s="10" t="s">
        <v>659</v>
      </c>
      <c r="B59" s="6" t="s">
        <v>360</v>
      </c>
      <c r="C59" s="25"/>
      <c r="D59" s="25"/>
    </row>
    <row r="60" spans="1:4" ht="15">
      <c r="A60" s="14" t="s">
        <v>361</v>
      </c>
      <c r="B60" s="6" t="s">
        <v>360</v>
      </c>
      <c r="C60" s="25"/>
      <c r="D60" s="25"/>
    </row>
    <row r="61" spans="1:4" ht="15">
      <c r="A61" s="93" t="s">
        <v>520</v>
      </c>
      <c r="B61" s="46" t="s">
        <v>362</v>
      </c>
      <c r="C61" s="25"/>
      <c r="D61" s="25"/>
    </row>
    <row r="62" spans="1:4" ht="15">
      <c r="A62" s="11" t="s">
        <v>363</v>
      </c>
      <c r="B62" s="4" t="s">
        <v>364</v>
      </c>
      <c r="C62" s="25"/>
      <c r="D62" s="25"/>
    </row>
    <row r="63" spans="1:4" ht="15">
      <c r="A63" s="12" t="s">
        <v>365</v>
      </c>
      <c r="B63" s="4" t="s">
        <v>366</v>
      </c>
      <c r="C63" s="25"/>
      <c r="D63" s="25"/>
    </row>
    <row r="64" spans="1:4" ht="15">
      <c r="A64" s="20" t="s">
        <v>367</v>
      </c>
      <c r="B64" s="4" t="s">
        <v>368</v>
      </c>
      <c r="C64" s="25"/>
      <c r="D64" s="25"/>
    </row>
    <row r="65" spans="1:4" ht="15">
      <c r="A65" s="20" t="s">
        <v>502</v>
      </c>
      <c r="B65" s="4" t="s">
        <v>369</v>
      </c>
      <c r="C65" s="25"/>
      <c r="D65" s="25"/>
    </row>
    <row r="66" spans="1:4" ht="15">
      <c r="A66" s="52" t="s">
        <v>244</v>
      </c>
      <c r="B66" s="52" t="s">
        <v>369</v>
      </c>
      <c r="C66" s="25"/>
      <c r="D66" s="25"/>
    </row>
    <row r="67" spans="1:4" ht="15">
      <c r="A67" s="52" t="s">
        <v>245</v>
      </c>
      <c r="B67" s="52" t="s">
        <v>369</v>
      </c>
      <c r="C67" s="25"/>
      <c r="D67" s="25"/>
    </row>
    <row r="68" spans="1:4" ht="15">
      <c r="A68" s="53" t="s">
        <v>246</v>
      </c>
      <c r="B68" s="53" t="s">
        <v>369</v>
      </c>
      <c r="C68" s="25"/>
      <c r="D68" s="25"/>
    </row>
    <row r="69" spans="1:4" ht="15">
      <c r="A69" s="45" t="s">
        <v>521</v>
      </c>
      <c r="B69" s="46" t="s">
        <v>370</v>
      </c>
      <c r="C69" s="25"/>
      <c r="D69" s="25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416" t="s">
        <v>551</v>
      </c>
      <c r="B1" s="417"/>
      <c r="C1" s="417"/>
    </row>
    <row r="2" spans="1:3" ht="26.25" customHeight="1">
      <c r="A2" s="414" t="s">
        <v>22</v>
      </c>
      <c r="B2" s="414"/>
      <c r="C2" s="414"/>
    </row>
    <row r="3" spans="1:3" ht="18.75" customHeight="1">
      <c r="A3" s="92"/>
      <c r="B3" s="94"/>
      <c r="C3" s="94"/>
    </row>
    <row r="4" ht="23.25" customHeight="1">
      <c r="A4" s="3" t="s">
        <v>660</v>
      </c>
    </row>
    <row r="5" spans="1:3" ht="25.5">
      <c r="A5" s="41" t="s">
        <v>631</v>
      </c>
      <c r="B5" s="2" t="s">
        <v>72</v>
      </c>
      <c r="C5" s="91" t="s">
        <v>7</v>
      </c>
    </row>
    <row r="6" spans="1:3" ht="15">
      <c r="A6" s="141" t="s">
        <v>757</v>
      </c>
      <c r="B6" s="4" t="s">
        <v>149</v>
      </c>
      <c r="C6" s="144" t="e">
        <f>#REF!</f>
        <v>#REF!</v>
      </c>
    </row>
    <row r="7" spans="1:3" ht="15">
      <c r="A7" s="141" t="s">
        <v>758</v>
      </c>
      <c r="B7" s="4" t="s">
        <v>149</v>
      </c>
      <c r="C7" s="144" t="e">
        <f>#REF!</f>
        <v>#REF!</v>
      </c>
    </row>
    <row r="8" spans="1:3" ht="15">
      <c r="A8" s="143" t="s">
        <v>381</v>
      </c>
      <c r="B8" s="6" t="s">
        <v>149</v>
      </c>
      <c r="C8" s="142" t="e">
        <f>SUM(C6:C7)</f>
        <v>#REF!</v>
      </c>
    </row>
    <row r="9" spans="1:3" ht="15">
      <c r="A9" s="11" t="s">
        <v>382</v>
      </c>
      <c r="B9" s="5" t="s">
        <v>151</v>
      </c>
      <c r="C9" s="25"/>
    </row>
    <row r="10" spans="1:3" ht="15">
      <c r="A10" s="11" t="s">
        <v>383</v>
      </c>
      <c r="B10" s="5" t="s">
        <v>151</v>
      </c>
      <c r="C10" s="25"/>
    </row>
    <row r="11" spans="1:3" ht="15">
      <c r="A11" s="11" t="s">
        <v>384</v>
      </c>
      <c r="B11" s="5" t="s">
        <v>151</v>
      </c>
      <c r="C11" s="25"/>
    </row>
    <row r="12" spans="1:3" ht="15">
      <c r="A12" s="11" t="s">
        <v>385</v>
      </c>
      <c r="B12" s="5" t="s">
        <v>151</v>
      </c>
      <c r="C12" s="25"/>
    </row>
    <row r="13" spans="1:3" ht="15">
      <c r="A13" s="12" t="s">
        <v>386</v>
      </c>
      <c r="B13" s="5" t="s">
        <v>151</v>
      </c>
      <c r="C13" s="112" t="e">
        <f>#REF!</f>
        <v>#REF!</v>
      </c>
    </row>
    <row r="14" spans="1:3" ht="15">
      <c r="A14" s="12" t="s">
        <v>387</v>
      </c>
      <c r="B14" s="5" t="s">
        <v>151</v>
      </c>
      <c r="C14" s="112" t="e">
        <f>#REF!</f>
        <v>#REF!</v>
      </c>
    </row>
    <row r="15" spans="1:3" ht="15">
      <c r="A15" s="14" t="s">
        <v>15</v>
      </c>
      <c r="B15" s="13" t="s">
        <v>151</v>
      </c>
      <c r="C15" s="25" t="e">
        <f>SUM(C9:C14)</f>
        <v>#REF!</v>
      </c>
    </row>
    <row r="16" spans="1:3" ht="15">
      <c r="A16" s="11" t="s">
        <v>388</v>
      </c>
      <c r="B16" s="5" t="s">
        <v>152</v>
      </c>
      <c r="C16" s="25"/>
    </row>
    <row r="17" spans="1:3" ht="15">
      <c r="A17" s="15" t="s">
        <v>14</v>
      </c>
      <c r="B17" s="13" t="s">
        <v>152</v>
      </c>
      <c r="C17" s="25">
        <f>SUM(C16)</f>
        <v>0</v>
      </c>
    </row>
    <row r="18" spans="1:3" ht="15">
      <c r="A18" s="11" t="s">
        <v>389</v>
      </c>
      <c r="B18" s="5" t="s">
        <v>153</v>
      </c>
      <c r="C18" s="25"/>
    </row>
    <row r="19" spans="1:3" ht="15">
      <c r="A19" s="11" t="s">
        <v>390</v>
      </c>
      <c r="B19" s="5" t="s">
        <v>153</v>
      </c>
      <c r="C19" s="25"/>
    </row>
    <row r="20" spans="1:3" ht="15">
      <c r="A20" s="12" t="s">
        <v>391</v>
      </c>
      <c r="B20" s="5" t="s">
        <v>153</v>
      </c>
      <c r="C20" s="112" t="e">
        <f>#REF!</f>
        <v>#REF!</v>
      </c>
    </row>
    <row r="21" spans="1:3" ht="15">
      <c r="A21" s="12" t="s">
        <v>392</v>
      </c>
      <c r="B21" s="5" t="s">
        <v>153</v>
      </c>
      <c r="C21" s="25"/>
    </row>
    <row r="22" spans="1:3" ht="15">
      <c r="A22" s="12" t="s">
        <v>393</v>
      </c>
      <c r="B22" s="5" t="s">
        <v>153</v>
      </c>
      <c r="C22" s="25"/>
    </row>
    <row r="23" spans="1:3" ht="30">
      <c r="A23" s="16" t="s">
        <v>394</v>
      </c>
      <c r="B23" s="5" t="s">
        <v>153</v>
      </c>
      <c r="C23" s="25"/>
    </row>
    <row r="24" spans="1:3" ht="15">
      <c r="A24" s="10" t="s">
        <v>13</v>
      </c>
      <c r="B24" s="13" t="s">
        <v>153</v>
      </c>
      <c r="C24" s="25" t="e">
        <f>SUM(C18:C23)</f>
        <v>#REF!</v>
      </c>
    </row>
    <row r="25" spans="1:3" ht="15">
      <c r="A25" s="11" t="s">
        <v>395</v>
      </c>
      <c r="B25" s="5" t="s">
        <v>154</v>
      </c>
      <c r="C25" s="25"/>
    </row>
    <row r="26" spans="1:3" ht="15">
      <c r="A26" s="11" t="s">
        <v>396</v>
      </c>
      <c r="B26" s="5" t="s">
        <v>154</v>
      </c>
      <c r="C26" s="112" t="e">
        <f>#REF!</f>
        <v>#REF!</v>
      </c>
    </row>
    <row r="27" spans="1:3" ht="15">
      <c r="A27" s="10" t="s">
        <v>12</v>
      </c>
      <c r="B27" s="7" t="s">
        <v>154</v>
      </c>
      <c r="C27" s="25" t="e">
        <f>SUM(C25:C26)</f>
        <v>#REF!</v>
      </c>
    </row>
    <row r="28" spans="1:3" ht="15">
      <c r="A28" s="11" t="s">
        <v>397</v>
      </c>
      <c r="B28" s="5" t="s">
        <v>155</v>
      </c>
      <c r="C28" s="25"/>
    </row>
    <row r="29" spans="1:3" ht="15">
      <c r="A29" s="11" t="s">
        <v>398</v>
      </c>
      <c r="B29" s="5" t="s">
        <v>155</v>
      </c>
      <c r="C29" s="112" t="e">
        <f>#REF!</f>
        <v>#REF!</v>
      </c>
    </row>
    <row r="30" spans="1:3" ht="15">
      <c r="A30" s="12" t="s">
        <v>755</v>
      </c>
      <c r="B30" s="5" t="s">
        <v>155</v>
      </c>
      <c r="C30" s="112" t="e">
        <f>#REF!</f>
        <v>#REF!</v>
      </c>
    </row>
    <row r="31" spans="1:3" ht="15">
      <c r="A31" s="12" t="s">
        <v>754</v>
      </c>
      <c r="B31" s="5" t="s">
        <v>155</v>
      </c>
      <c r="C31" s="112" t="e">
        <f>#REF!</f>
        <v>#REF!</v>
      </c>
    </row>
    <row r="32" spans="1:3" ht="15">
      <c r="A32" s="12" t="s">
        <v>399</v>
      </c>
      <c r="B32" s="5" t="s">
        <v>155</v>
      </c>
      <c r="C32" s="112" t="e">
        <f>#REF!</f>
        <v>#REF!</v>
      </c>
    </row>
    <row r="33" spans="1:3" ht="15">
      <c r="A33" s="12" t="s">
        <v>400</v>
      </c>
      <c r="B33" s="5" t="s">
        <v>155</v>
      </c>
      <c r="C33" s="112" t="e">
        <f>#REF!</f>
        <v>#REF!</v>
      </c>
    </row>
    <row r="34" spans="1:3" ht="15">
      <c r="A34" s="12" t="s">
        <v>756</v>
      </c>
      <c r="B34" s="5" t="s">
        <v>155</v>
      </c>
      <c r="C34" s="112" t="e">
        <f>#REF!</f>
        <v>#REF!</v>
      </c>
    </row>
    <row r="35" spans="1:3" ht="15">
      <c r="A35" s="12" t="s">
        <v>401</v>
      </c>
      <c r="B35" s="5" t="s">
        <v>155</v>
      </c>
      <c r="C35" s="25"/>
    </row>
    <row r="36" spans="1:3" ht="15">
      <c r="A36" s="12" t="s">
        <v>402</v>
      </c>
      <c r="B36" s="5" t="s">
        <v>155</v>
      </c>
      <c r="C36" s="25"/>
    </row>
    <row r="37" spans="1:3" ht="15">
      <c r="A37" s="12" t="s">
        <v>403</v>
      </c>
      <c r="B37" s="5" t="s">
        <v>155</v>
      </c>
      <c r="C37" s="25"/>
    </row>
    <row r="38" spans="1:3" ht="30">
      <c r="A38" s="12" t="s">
        <v>404</v>
      </c>
      <c r="B38" s="5" t="s">
        <v>155</v>
      </c>
      <c r="C38" s="112" t="e">
        <f>#REF!</f>
        <v>#REF!</v>
      </c>
    </row>
    <row r="39" spans="1:3" ht="30">
      <c r="A39" s="12" t="s">
        <v>405</v>
      </c>
      <c r="B39" s="5" t="s">
        <v>155</v>
      </c>
      <c r="C39" s="25"/>
    </row>
    <row r="40" spans="1:3" ht="15">
      <c r="A40" s="10" t="s">
        <v>406</v>
      </c>
      <c r="B40" s="13" t="s">
        <v>155</v>
      </c>
      <c r="C40" s="25" t="e">
        <f>SUM(C28:C39)</f>
        <v>#REF!</v>
      </c>
    </row>
    <row r="41" spans="1:3" ht="15.75">
      <c r="A41" s="17" t="s">
        <v>407</v>
      </c>
      <c r="B41" s="8" t="s">
        <v>156</v>
      </c>
      <c r="C41" s="112" t="e">
        <f>SUM(C40,C27,C24,C17,C15,C8)</f>
        <v>#REF!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79">
      <selection activeCell="K8" sqref="K8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416" t="s">
        <v>704</v>
      </c>
      <c r="B1" s="415"/>
      <c r="C1" s="415"/>
    </row>
    <row r="2" spans="1:3" ht="27" customHeight="1">
      <c r="A2" s="414" t="s">
        <v>19</v>
      </c>
      <c r="B2" s="415"/>
      <c r="C2" s="415"/>
    </row>
    <row r="3" spans="1:3" ht="19.5" customHeight="1">
      <c r="A3" s="67"/>
      <c r="B3" s="68"/>
      <c r="C3" s="68"/>
    </row>
    <row r="4" ht="15">
      <c r="A4" s="3" t="s">
        <v>660</v>
      </c>
    </row>
    <row r="5" spans="1:3" ht="25.5">
      <c r="A5" s="41" t="s">
        <v>631</v>
      </c>
      <c r="B5" s="2" t="s">
        <v>72</v>
      </c>
      <c r="C5" s="91" t="s">
        <v>7</v>
      </c>
    </row>
    <row r="6" spans="1:3" ht="15">
      <c r="A6" s="12" t="s">
        <v>579</v>
      </c>
      <c r="B6" s="5" t="s">
        <v>162</v>
      </c>
      <c r="C6" s="25"/>
    </row>
    <row r="7" spans="1:3" ht="15">
      <c r="A7" s="12" t="s">
        <v>580</v>
      </c>
      <c r="B7" s="5" t="s">
        <v>162</v>
      </c>
      <c r="C7" s="25"/>
    </row>
    <row r="8" spans="1:3" ht="15">
      <c r="A8" s="12" t="s">
        <v>581</v>
      </c>
      <c r="B8" s="5" t="s">
        <v>162</v>
      </c>
      <c r="C8" s="25"/>
    </row>
    <row r="9" spans="1:3" ht="15">
      <c r="A9" s="12" t="s">
        <v>582</v>
      </c>
      <c r="B9" s="5" t="s">
        <v>162</v>
      </c>
      <c r="C9" s="25"/>
    </row>
    <row r="10" spans="1:3" ht="15">
      <c r="A10" s="12" t="s">
        <v>583</v>
      </c>
      <c r="B10" s="5" t="s">
        <v>162</v>
      </c>
      <c r="C10" s="25"/>
    </row>
    <row r="11" spans="1:3" ht="15">
      <c r="A11" s="12" t="s">
        <v>584</v>
      </c>
      <c r="B11" s="5" t="s">
        <v>162</v>
      </c>
      <c r="C11" s="25"/>
    </row>
    <row r="12" spans="1:3" ht="15">
      <c r="A12" s="12" t="s">
        <v>585</v>
      </c>
      <c r="B12" s="5" t="s">
        <v>162</v>
      </c>
      <c r="C12" s="25"/>
    </row>
    <row r="13" spans="1:3" ht="15">
      <c r="A13" s="12" t="s">
        <v>586</v>
      </c>
      <c r="B13" s="5" t="s">
        <v>162</v>
      </c>
      <c r="C13" s="25"/>
    </row>
    <row r="14" spans="1:3" ht="15">
      <c r="A14" s="12" t="s">
        <v>587</v>
      </c>
      <c r="B14" s="5" t="s">
        <v>162</v>
      </c>
      <c r="C14" s="25"/>
    </row>
    <row r="15" spans="1:3" ht="15">
      <c r="A15" s="12" t="s">
        <v>588</v>
      </c>
      <c r="B15" s="5" t="s">
        <v>162</v>
      </c>
      <c r="C15" s="25"/>
    </row>
    <row r="16" spans="1:3" ht="25.5">
      <c r="A16" s="10" t="s">
        <v>408</v>
      </c>
      <c r="B16" s="7" t="s">
        <v>162</v>
      </c>
      <c r="C16" s="25"/>
    </row>
    <row r="17" spans="1:3" ht="15">
      <c r="A17" s="12" t="s">
        <v>579</v>
      </c>
      <c r="B17" s="5" t="s">
        <v>163</v>
      </c>
      <c r="C17" s="25"/>
    </row>
    <row r="18" spans="1:3" ht="15">
      <c r="A18" s="12" t="s">
        <v>580</v>
      </c>
      <c r="B18" s="5" t="s">
        <v>163</v>
      </c>
      <c r="C18" s="25"/>
    </row>
    <row r="19" spans="1:3" ht="15">
      <c r="A19" s="12" t="s">
        <v>581</v>
      </c>
      <c r="B19" s="5" t="s">
        <v>163</v>
      </c>
      <c r="C19" s="25"/>
    </row>
    <row r="20" spans="1:3" ht="15">
      <c r="A20" s="12" t="s">
        <v>582</v>
      </c>
      <c r="B20" s="5" t="s">
        <v>163</v>
      </c>
      <c r="C20" s="25"/>
    </row>
    <row r="21" spans="1:3" ht="15">
      <c r="A21" s="12" t="s">
        <v>583</v>
      </c>
      <c r="B21" s="5" t="s">
        <v>163</v>
      </c>
      <c r="C21" s="25"/>
    </row>
    <row r="22" spans="1:3" ht="15">
      <c r="A22" s="12" t="s">
        <v>584</v>
      </c>
      <c r="B22" s="5" t="s">
        <v>163</v>
      </c>
      <c r="C22" s="25"/>
    </row>
    <row r="23" spans="1:3" ht="15">
      <c r="A23" s="12" t="s">
        <v>585</v>
      </c>
      <c r="B23" s="5" t="s">
        <v>163</v>
      </c>
      <c r="C23" s="25"/>
    </row>
    <row r="24" spans="1:3" ht="15">
      <c r="A24" s="12" t="s">
        <v>586</v>
      </c>
      <c r="B24" s="5" t="s">
        <v>163</v>
      </c>
      <c r="C24" s="25"/>
    </row>
    <row r="25" spans="1:3" ht="15">
      <c r="A25" s="12" t="s">
        <v>587</v>
      </c>
      <c r="B25" s="5" t="s">
        <v>163</v>
      </c>
      <c r="C25" s="25"/>
    </row>
    <row r="26" spans="1:3" ht="15">
      <c r="A26" s="12" t="s">
        <v>588</v>
      </c>
      <c r="B26" s="5" t="s">
        <v>163</v>
      </c>
      <c r="C26" s="25"/>
    </row>
    <row r="27" spans="1:3" ht="25.5">
      <c r="A27" s="10" t="s">
        <v>409</v>
      </c>
      <c r="B27" s="7" t="s">
        <v>163</v>
      </c>
      <c r="C27" s="25"/>
    </row>
    <row r="28" spans="1:3" ht="15">
      <c r="A28" s="12" t="s">
        <v>579</v>
      </c>
      <c r="B28" s="5" t="s">
        <v>164</v>
      </c>
      <c r="C28" s="25"/>
    </row>
    <row r="29" spans="1:3" ht="15">
      <c r="A29" s="12" t="s">
        <v>580</v>
      </c>
      <c r="B29" s="5" t="s">
        <v>164</v>
      </c>
      <c r="C29" s="25"/>
    </row>
    <row r="30" spans="1:3" ht="15">
      <c r="A30" s="12" t="s">
        <v>581</v>
      </c>
      <c r="B30" s="5" t="s">
        <v>164</v>
      </c>
      <c r="C30" s="25"/>
    </row>
    <row r="31" spans="1:3" ht="15">
      <c r="A31" s="12" t="s">
        <v>582</v>
      </c>
      <c r="B31" s="5" t="s">
        <v>164</v>
      </c>
      <c r="C31" s="25"/>
    </row>
    <row r="32" spans="1:3" ht="15">
      <c r="A32" s="12" t="s">
        <v>583</v>
      </c>
      <c r="B32" s="5" t="s">
        <v>164</v>
      </c>
      <c r="C32" s="25"/>
    </row>
    <row r="33" spans="1:3" ht="15">
      <c r="A33" s="12" t="s">
        <v>584</v>
      </c>
      <c r="B33" s="5" t="s">
        <v>164</v>
      </c>
      <c r="C33" s="25"/>
    </row>
    <row r="34" spans="1:3" ht="15">
      <c r="A34" s="12" t="s">
        <v>585</v>
      </c>
      <c r="B34" s="5" t="s">
        <v>164</v>
      </c>
      <c r="C34" s="25"/>
    </row>
    <row r="35" spans="1:3" ht="15">
      <c r="A35" s="12" t="s">
        <v>586</v>
      </c>
      <c r="B35" s="5" t="s">
        <v>164</v>
      </c>
      <c r="C35" s="25"/>
    </row>
    <row r="36" spans="1:3" ht="15">
      <c r="A36" s="12" t="s">
        <v>587</v>
      </c>
      <c r="B36" s="5" t="s">
        <v>164</v>
      </c>
      <c r="C36" s="25"/>
    </row>
    <row r="37" spans="1:3" ht="15">
      <c r="A37" s="12" t="s">
        <v>588</v>
      </c>
      <c r="B37" s="5" t="s">
        <v>164</v>
      </c>
      <c r="C37" s="25"/>
    </row>
    <row r="38" spans="1:3" ht="15">
      <c r="A38" s="10" t="s">
        <v>410</v>
      </c>
      <c r="B38" s="7" t="s">
        <v>164</v>
      </c>
      <c r="C38" s="25"/>
    </row>
    <row r="39" spans="1:3" ht="15">
      <c r="A39" s="12" t="s">
        <v>589</v>
      </c>
      <c r="B39" s="4" t="s">
        <v>166</v>
      </c>
      <c r="C39" s="25"/>
    </row>
    <row r="40" spans="1:3" ht="15">
      <c r="A40" s="12" t="s">
        <v>590</v>
      </c>
      <c r="B40" s="4" t="s">
        <v>166</v>
      </c>
      <c r="C40" s="25"/>
    </row>
    <row r="41" spans="1:3" ht="15">
      <c r="A41" s="12" t="s">
        <v>591</v>
      </c>
      <c r="B41" s="4" t="s">
        <v>166</v>
      </c>
      <c r="C41" s="25"/>
    </row>
    <row r="42" spans="1:3" ht="15">
      <c r="A42" s="4" t="s">
        <v>592</v>
      </c>
      <c r="B42" s="4" t="s">
        <v>166</v>
      </c>
      <c r="C42" s="25"/>
    </row>
    <row r="43" spans="1:3" ht="15">
      <c r="A43" s="4" t="s">
        <v>593</v>
      </c>
      <c r="B43" s="4" t="s">
        <v>166</v>
      </c>
      <c r="C43" s="25"/>
    </row>
    <row r="44" spans="1:3" ht="15">
      <c r="A44" s="4" t="s">
        <v>594</v>
      </c>
      <c r="B44" s="4" t="s">
        <v>166</v>
      </c>
      <c r="C44" s="25"/>
    </row>
    <row r="45" spans="1:3" ht="15">
      <c r="A45" s="12" t="s">
        <v>595</v>
      </c>
      <c r="B45" s="4" t="s">
        <v>166</v>
      </c>
      <c r="C45" s="25"/>
    </row>
    <row r="46" spans="1:3" ht="15">
      <c r="A46" s="12" t="s">
        <v>596</v>
      </c>
      <c r="B46" s="4" t="s">
        <v>166</v>
      </c>
      <c r="C46" s="25"/>
    </row>
    <row r="47" spans="1:3" ht="15">
      <c r="A47" s="12" t="s">
        <v>597</v>
      </c>
      <c r="B47" s="4" t="s">
        <v>166</v>
      </c>
      <c r="C47" s="25"/>
    </row>
    <row r="48" spans="1:3" ht="15">
      <c r="A48" s="12" t="s">
        <v>598</v>
      </c>
      <c r="B48" s="4" t="s">
        <v>166</v>
      </c>
      <c r="C48" s="25"/>
    </row>
    <row r="49" spans="1:3" ht="25.5">
      <c r="A49" s="10" t="s">
        <v>411</v>
      </c>
      <c r="B49" s="7" t="s">
        <v>166</v>
      </c>
      <c r="C49" s="25"/>
    </row>
    <row r="50" spans="1:3" ht="15">
      <c r="A50" s="12" t="s">
        <v>589</v>
      </c>
      <c r="B50" s="4" t="s">
        <v>171</v>
      </c>
      <c r="C50" s="25"/>
    </row>
    <row r="51" spans="1:3" ht="15">
      <c r="A51" s="12" t="s">
        <v>590</v>
      </c>
      <c r="B51" s="4" t="s">
        <v>171</v>
      </c>
      <c r="C51" s="25"/>
    </row>
    <row r="52" spans="1:3" ht="15">
      <c r="A52" s="12" t="s">
        <v>591</v>
      </c>
      <c r="B52" s="4" t="s">
        <v>171</v>
      </c>
      <c r="C52" s="25"/>
    </row>
    <row r="53" spans="1:3" ht="15">
      <c r="A53" s="4" t="s">
        <v>592</v>
      </c>
      <c r="B53" s="4" t="s">
        <v>171</v>
      </c>
      <c r="C53" s="25"/>
    </row>
    <row r="54" spans="1:3" ht="15">
      <c r="A54" s="4" t="s">
        <v>593</v>
      </c>
      <c r="B54" s="4" t="s">
        <v>171</v>
      </c>
      <c r="C54" s="25"/>
    </row>
    <row r="55" spans="1:3" ht="15">
      <c r="A55" s="4" t="s">
        <v>594</v>
      </c>
      <c r="B55" s="4" t="s">
        <v>171</v>
      </c>
      <c r="C55" s="25"/>
    </row>
    <row r="56" spans="1:3" ht="15">
      <c r="A56" s="12" t="s">
        <v>595</v>
      </c>
      <c r="B56" s="4" t="s">
        <v>171</v>
      </c>
      <c r="C56" s="25"/>
    </row>
    <row r="57" spans="1:3" ht="15">
      <c r="A57" s="12" t="s">
        <v>599</v>
      </c>
      <c r="B57" s="4" t="s">
        <v>171</v>
      </c>
      <c r="C57" s="25"/>
    </row>
    <row r="58" spans="1:3" ht="15">
      <c r="A58" s="12" t="s">
        <v>597</v>
      </c>
      <c r="B58" s="4" t="s">
        <v>171</v>
      </c>
      <c r="C58" s="25"/>
    </row>
    <row r="59" spans="1:3" ht="15">
      <c r="A59" s="12" t="s">
        <v>598</v>
      </c>
      <c r="B59" s="4" t="s">
        <v>171</v>
      </c>
      <c r="C59" s="25"/>
    </row>
    <row r="60" spans="1:3" ht="15">
      <c r="A60" s="14" t="s">
        <v>412</v>
      </c>
      <c r="B60" s="7" t="s">
        <v>171</v>
      </c>
      <c r="C60" s="25"/>
    </row>
    <row r="61" spans="1:3" ht="15">
      <c r="A61" s="12" t="s">
        <v>579</v>
      </c>
      <c r="B61" s="5" t="s">
        <v>199</v>
      </c>
      <c r="C61" s="25"/>
    </row>
    <row r="62" spans="1:3" ht="15">
      <c r="A62" s="12" t="s">
        <v>580</v>
      </c>
      <c r="B62" s="5" t="s">
        <v>199</v>
      </c>
      <c r="C62" s="25"/>
    </row>
    <row r="63" spans="1:3" ht="15">
      <c r="A63" s="12" t="s">
        <v>581</v>
      </c>
      <c r="B63" s="5" t="s">
        <v>199</v>
      </c>
      <c r="C63" s="25"/>
    </row>
    <row r="64" spans="1:3" ht="15">
      <c r="A64" s="12" t="s">
        <v>582</v>
      </c>
      <c r="B64" s="5" t="s">
        <v>199</v>
      </c>
      <c r="C64" s="25"/>
    </row>
    <row r="65" spans="1:3" ht="15">
      <c r="A65" s="12" t="s">
        <v>583</v>
      </c>
      <c r="B65" s="5" t="s">
        <v>199</v>
      </c>
      <c r="C65" s="25"/>
    </row>
    <row r="66" spans="1:3" ht="15">
      <c r="A66" s="12" t="s">
        <v>584</v>
      </c>
      <c r="B66" s="5" t="s">
        <v>199</v>
      </c>
      <c r="C66" s="25"/>
    </row>
    <row r="67" spans="1:3" ht="15">
      <c r="A67" s="12" t="s">
        <v>585</v>
      </c>
      <c r="B67" s="5" t="s">
        <v>199</v>
      </c>
      <c r="C67" s="25"/>
    </row>
    <row r="68" spans="1:3" ht="15">
      <c r="A68" s="12" t="s">
        <v>586</v>
      </c>
      <c r="B68" s="5" t="s">
        <v>199</v>
      </c>
      <c r="C68" s="25"/>
    </row>
    <row r="69" spans="1:3" ht="15">
      <c r="A69" s="12" t="s">
        <v>587</v>
      </c>
      <c r="B69" s="5" t="s">
        <v>199</v>
      </c>
      <c r="C69" s="25"/>
    </row>
    <row r="70" spans="1:3" ht="15">
      <c r="A70" s="12" t="s">
        <v>588</v>
      </c>
      <c r="B70" s="5" t="s">
        <v>199</v>
      </c>
      <c r="C70" s="25"/>
    </row>
    <row r="71" spans="1:3" ht="25.5">
      <c r="A71" s="10" t="s">
        <v>421</v>
      </c>
      <c r="B71" s="7" t="s">
        <v>199</v>
      </c>
      <c r="C71" s="25"/>
    </row>
    <row r="72" spans="1:3" ht="15">
      <c r="A72" s="12" t="s">
        <v>579</v>
      </c>
      <c r="B72" s="5" t="s">
        <v>200</v>
      </c>
      <c r="C72" s="25"/>
    </row>
    <row r="73" spans="1:3" ht="15">
      <c r="A73" s="12" t="s">
        <v>580</v>
      </c>
      <c r="B73" s="5" t="s">
        <v>200</v>
      </c>
      <c r="C73" s="25"/>
    </row>
    <row r="74" spans="1:3" ht="15">
      <c r="A74" s="12" t="s">
        <v>581</v>
      </c>
      <c r="B74" s="5" t="s">
        <v>200</v>
      </c>
      <c r="C74" s="25"/>
    </row>
    <row r="75" spans="1:3" ht="15">
      <c r="A75" s="12" t="s">
        <v>582</v>
      </c>
      <c r="B75" s="5" t="s">
        <v>200</v>
      </c>
      <c r="C75" s="25"/>
    </row>
    <row r="76" spans="1:3" ht="15">
      <c r="A76" s="12" t="s">
        <v>583</v>
      </c>
      <c r="B76" s="5" t="s">
        <v>200</v>
      </c>
      <c r="C76" s="25"/>
    </row>
    <row r="77" spans="1:3" ht="15">
      <c r="A77" s="12" t="s">
        <v>584</v>
      </c>
      <c r="B77" s="5" t="s">
        <v>200</v>
      </c>
      <c r="C77" s="25"/>
    </row>
    <row r="78" spans="1:3" ht="15">
      <c r="A78" s="12" t="s">
        <v>585</v>
      </c>
      <c r="B78" s="5" t="s">
        <v>200</v>
      </c>
      <c r="C78" s="25"/>
    </row>
    <row r="79" spans="1:3" ht="15">
      <c r="A79" s="12" t="s">
        <v>586</v>
      </c>
      <c r="B79" s="5" t="s">
        <v>200</v>
      </c>
      <c r="C79" s="25"/>
    </row>
    <row r="80" spans="1:3" ht="15">
      <c r="A80" s="12" t="s">
        <v>587</v>
      </c>
      <c r="B80" s="5" t="s">
        <v>200</v>
      </c>
      <c r="C80" s="25"/>
    </row>
    <row r="81" spans="1:3" ht="15">
      <c r="A81" s="12" t="s">
        <v>588</v>
      </c>
      <c r="B81" s="5" t="s">
        <v>200</v>
      </c>
      <c r="C81" s="25"/>
    </row>
    <row r="82" spans="1:3" ht="25.5">
      <c r="A82" s="10" t="s">
        <v>420</v>
      </c>
      <c r="B82" s="7" t="s">
        <v>200</v>
      </c>
      <c r="C82" s="25"/>
    </row>
    <row r="83" spans="1:3" ht="15">
      <c r="A83" s="12" t="s">
        <v>579</v>
      </c>
      <c r="B83" s="5" t="s">
        <v>201</v>
      </c>
      <c r="C83" s="25"/>
    </row>
    <row r="84" spans="1:3" ht="15">
      <c r="A84" s="12" t="s">
        <v>580</v>
      </c>
      <c r="B84" s="5" t="s">
        <v>201</v>
      </c>
      <c r="C84" s="25"/>
    </row>
    <row r="85" spans="1:3" ht="15">
      <c r="A85" s="12" t="s">
        <v>581</v>
      </c>
      <c r="B85" s="5" t="s">
        <v>201</v>
      </c>
      <c r="C85" s="25"/>
    </row>
    <row r="86" spans="1:3" ht="15">
      <c r="A86" s="12" t="s">
        <v>582</v>
      </c>
      <c r="B86" s="5" t="s">
        <v>201</v>
      </c>
      <c r="C86" s="25"/>
    </row>
    <row r="87" spans="1:3" ht="15">
      <c r="A87" s="12" t="s">
        <v>583</v>
      </c>
      <c r="B87" s="5" t="s">
        <v>201</v>
      </c>
      <c r="C87" s="25"/>
    </row>
    <row r="88" spans="1:3" ht="15">
      <c r="A88" s="12" t="s">
        <v>584</v>
      </c>
      <c r="B88" s="5" t="s">
        <v>201</v>
      </c>
      <c r="C88" s="25"/>
    </row>
    <row r="89" spans="1:3" ht="15">
      <c r="A89" s="12" t="s">
        <v>585</v>
      </c>
      <c r="B89" s="5" t="s">
        <v>201</v>
      </c>
      <c r="C89" s="25"/>
    </row>
    <row r="90" spans="1:3" ht="15">
      <c r="A90" s="12" t="s">
        <v>586</v>
      </c>
      <c r="B90" s="5" t="s">
        <v>201</v>
      </c>
      <c r="C90" s="25"/>
    </row>
    <row r="91" spans="1:3" ht="15">
      <c r="A91" s="12" t="s">
        <v>587</v>
      </c>
      <c r="B91" s="5" t="s">
        <v>201</v>
      </c>
      <c r="C91" s="25"/>
    </row>
    <row r="92" spans="1:3" ht="15">
      <c r="A92" s="12" t="s">
        <v>588</v>
      </c>
      <c r="B92" s="5" t="s">
        <v>201</v>
      </c>
      <c r="C92" s="25"/>
    </row>
    <row r="93" spans="1:3" ht="15">
      <c r="A93" s="10" t="s">
        <v>419</v>
      </c>
      <c r="B93" s="7" t="s">
        <v>201</v>
      </c>
      <c r="C93" s="25"/>
    </row>
    <row r="94" spans="1:3" ht="15">
      <c r="A94" s="12" t="s">
        <v>589</v>
      </c>
      <c r="B94" s="4" t="s">
        <v>203</v>
      </c>
      <c r="C94" s="112" t="e">
        <f>#REF!</f>
        <v>#REF!</v>
      </c>
    </row>
    <row r="95" spans="1:3" ht="15">
      <c r="A95" s="12" t="s">
        <v>590</v>
      </c>
      <c r="B95" s="5" t="s">
        <v>203</v>
      </c>
      <c r="C95" s="25"/>
    </row>
    <row r="96" spans="1:3" ht="15">
      <c r="A96" s="12" t="s">
        <v>591</v>
      </c>
      <c r="B96" s="4" t="s">
        <v>203</v>
      </c>
      <c r="C96" s="25"/>
    </row>
    <row r="97" spans="1:3" ht="15">
      <c r="A97" s="4" t="s">
        <v>592</v>
      </c>
      <c r="B97" s="5" t="s">
        <v>203</v>
      </c>
      <c r="C97" s="25"/>
    </row>
    <row r="98" spans="1:3" ht="15">
      <c r="A98" s="4" t="s">
        <v>593</v>
      </c>
      <c r="B98" s="4" t="s">
        <v>203</v>
      </c>
      <c r="C98" s="25"/>
    </row>
    <row r="99" spans="1:3" ht="15">
      <c r="A99" s="4" t="s">
        <v>594</v>
      </c>
      <c r="B99" s="5" t="s">
        <v>203</v>
      </c>
      <c r="C99" s="25"/>
    </row>
    <row r="100" spans="1:3" ht="15">
      <c r="A100" s="12" t="s">
        <v>595</v>
      </c>
      <c r="B100" s="4" t="s">
        <v>203</v>
      </c>
      <c r="C100" s="25"/>
    </row>
    <row r="101" spans="1:3" ht="15">
      <c r="A101" s="12" t="s">
        <v>599</v>
      </c>
      <c r="B101" s="5" t="s">
        <v>203</v>
      </c>
      <c r="C101" s="25"/>
    </row>
    <row r="102" spans="1:3" ht="15">
      <c r="A102" s="12" t="s">
        <v>597</v>
      </c>
      <c r="B102" s="4" t="s">
        <v>203</v>
      </c>
      <c r="C102" s="25"/>
    </row>
    <row r="103" spans="1:3" ht="15">
      <c r="A103" s="12" t="s">
        <v>598</v>
      </c>
      <c r="B103" s="5" t="s">
        <v>203</v>
      </c>
      <c r="C103" s="25"/>
    </row>
    <row r="104" spans="1:3" ht="25.5">
      <c r="A104" s="10" t="s">
        <v>418</v>
      </c>
      <c r="B104" s="7" t="s">
        <v>203</v>
      </c>
      <c r="C104" s="112" t="e">
        <f>SUM(C94:C103)</f>
        <v>#REF!</v>
      </c>
    </row>
    <row r="105" spans="1:3" ht="15">
      <c r="A105" s="12" t="s">
        <v>589</v>
      </c>
      <c r="B105" s="4" t="s">
        <v>206</v>
      </c>
      <c r="C105" s="25"/>
    </row>
    <row r="106" spans="1:3" ht="15">
      <c r="A106" s="12" t="s">
        <v>590</v>
      </c>
      <c r="B106" s="4" t="s">
        <v>206</v>
      </c>
      <c r="C106" s="25"/>
    </row>
    <row r="107" spans="1:3" ht="15">
      <c r="A107" s="12" t="s">
        <v>591</v>
      </c>
      <c r="B107" s="4" t="s">
        <v>206</v>
      </c>
      <c r="C107" s="25"/>
    </row>
    <row r="108" spans="1:3" ht="15">
      <c r="A108" s="4" t="s">
        <v>592</v>
      </c>
      <c r="B108" s="4" t="s">
        <v>206</v>
      </c>
      <c r="C108" s="25"/>
    </row>
    <row r="109" spans="1:3" ht="15">
      <c r="A109" s="4" t="s">
        <v>593</v>
      </c>
      <c r="B109" s="4" t="s">
        <v>206</v>
      </c>
      <c r="C109" s="25"/>
    </row>
    <row r="110" spans="1:3" ht="15">
      <c r="A110" s="4" t="s">
        <v>594</v>
      </c>
      <c r="B110" s="4" t="s">
        <v>206</v>
      </c>
      <c r="C110" s="25"/>
    </row>
    <row r="111" spans="1:3" ht="15">
      <c r="A111" s="12" t="s">
        <v>595</v>
      </c>
      <c r="B111" s="4" t="s">
        <v>206</v>
      </c>
      <c r="C111" s="25"/>
    </row>
    <row r="112" spans="1:3" ht="15">
      <c r="A112" s="12" t="s">
        <v>599</v>
      </c>
      <c r="B112" s="4" t="s">
        <v>206</v>
      </c>
      <c r="C112" s="25"/>
    </row>
    <row r="113" spans="1:3" ht="15">
      <c r="A113" s="12" t="s">
        <v>597</v>
      </c>
      <c r="B113" s="4" t="s">
        <v>206</v>
      </c>
      <c r="C113" s="25"/>
    </row>
    <row r="114" spans="1:3" ht="15">
      <c r="A114" s="12" t="s">
        <v>598</v>
      </c>
      <c r="B114" s="4" t="s">
        <v>206</v>
      </c>
      <c r="C114" s="25"/>
    </row>
    <row r="115" spans="1:3" ht="15">
      <c r="A115" s="14" t="s">
        <v>457</v>
      </c>
      <c r="B115" s="7" t="s">
        <v>206</v>
      </c>
      <c r="C115" s="2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416" t="s">
        <v>551</v>
      </c>
      <c r="B1" s="415"/>
      <c r="C1" s="415"/>
    </row>
    <row r="2" spans="1:3" ht="25.5" customHeight="1">
      <c r="A2" s="414" t="s">
        <v>20</v>
      </c>
      <c r="B2" s="415"/>
      <c r="C2" s="415"/>
    </row>
    <row r="3" spans="1:3" ht="15.75" customHeight="1">
      <c r="A3" s="67"/>
      <c r="B3" s="68"/>
      <c r="C3" s="68"/>
    </row>
    <row r="4" ht="21" customHeight="1">
      <c r="A4" s="3" t="s">
        <v>660</v>
      </c>
    </row>
    <row r="5" spans="1:3" ht="25.5">
      <c r="A5" s="41" t="s">
        <v>631</v>
      </c>
      <c r="B5" s="2" t="s">
        <v>72</v>
      </c>
      <c r="C5" s="91" t="s">
        <v>7</v>
      </c>
    </row>
    <row r="6" spans="1:3" ht="15">
      <c r="A6" s="12" t="s">
        <v>600</v>
      </c>
      <c r="B6" s="5" t="s">
        <v>268</v>
      </c>
      <c r="C6" s="25"/>
    </row>
    <row r="7" spans="1:3" ht="15">
      <c r="A7" s="12" t="s">
        <v>609</v>
      </c>
      <c r="B7" s="5" t="s">
        <v>268</v>
      </c>
      <c r="C7" s="25"/>
    </row>
    <row r="8" spans="1:3" ht="30">
      <c r="A8" s="12" t="s">
        <v>610</v>
      </c>
      <c r="B8" s="5" t="s">
        <v>268</v>
      </c>
      <c r="C8" s="25"/>
    </row>
    <row r="9" spans="1:3" ht="15">
      <c r="A9" s="12" t="s">
        <v>608</v>
      </c>
      <c r="B9" s="5" t="s">
        <v>268</v>
      </c>
      <c r="C9" s="25"/>
    </row>
    <row r="10" spans="1:3" ht="15">
      <c r="A10" s="12" t="s">
        <v>607</v>
      </c>
      <c r="B10" s="5" t="s">
        <v>268</v>
      </c>
      <c r="C10" s="25"/>
    </row>
    <row r="11" spans="1:3" ht="15">
      <c r="A11" s="12" t="s">
        <v>606</v>
      </c>
      <c r="B11" s="5" t="s">
        <v>268</v>
      </c>
      <c r="C11" s="25"/>
    </row>
    <row r="12" spans="1:3" ht="15">
      <c r="A12" s="12" t="s">
        <v>601</v>
      </c>
      <c r="B12" s="5" t="s">
        <v>268</v>
      </c>
      <c r="C12" s="25"/>
    </row>
    <row r="13" spans="1:3" ht="15">
      <c r="A13" s="12" t="s">
        <v>602</v>
      </c>
      <c r="B13" s="5" t="s">
        <v>268</v>
      </c>
      <c r="C13" s="25"/>
    </row>
    <row r="14" spans="1:3" ht="15">
      <c r="A14" s="12" t="s">
        <v>603</v>
      </c>
      <c r="B14" s="5" t="s">
        <v>268</v>
      </c>
      <c r="C14" s="25"/>
    </row>
    <row r="15" spans="1:3" ht="15">
      <c r="A15" s="12" t="s">
        <v>604</v>
      </c>
      <c r="B15" s="5" t="s">
        <v>268</v>
      </c>
      <c r="C15" s="25"/>
    </row>
    <row r="16" spans="1:3" ht="25.5">
      <c r="A16" s="6" t="s">
        <v>467</v>
      </c>
      <c r="B16" s="7" t="s">
        <v>268</v>
      </c>
      <c r="C16" s="25"/>
    </row>
    <row r="17" spans="1:3" ht="15">
      <c r="A17" s="12" t="s">
        <v>600</v>
      </c>
      <c r="B17" s="5" t="s">
        <v>269</v>
      </c>
      <c r="C17" s="25"/>
    </row>
    <row r="18" spans="1:3" ht="15">
      <c r="A18" s="12" t="s">
        <v>609</v>
      </c>
      <c r="B18" s="5" t="s">
        <v>269</v>
      </c>
      <c r="C18" s="25"/>
    </row>
    <row r="19" spans="1:3" ht="30">
      <c r="A19" s="12" t="s">
        <v>610</v>
      </c>
      <c r="B19" s="5" t="s">
        <v>269</v>
      </c>
      <c r="C19" s="25"/>
    </row>
    <row r="20" spans="1:3" ht="15">
      <c r="A20" s="12" t="s">
        <v>608</v>
      </c>
      <c r="B20" s="5" t="s">
        <v>269</v>
      </c>
      <c r="C20" s="25"/>
    </row>
    <row r="21" spans="1:3" ht="15">
      <c r="A21" s="12" t="s">
        <v>607</v>
      </c>
      <c r="B21" s="5" t="s">
        <v>269</v>
      </c>
      <c r="C21" s="25"/>
    </row>
    <row r="22" spans="1:3" ht="15">
      <c r="A22" s="12" t="s">
        <v>606</v>
      </c>
      <c r="B22" s="5" t="s">
        <v>269</v>
      </c>
      <c r="C22" s="25"/>
    </row>
    <row r="23" spans="1:3" ht="15">
      <c r="A23" s="12" t="s">
        <v>601</v>
      </c>
      <c r="B23" s="5" t="s">
        <v>269</v>
      </c>
      <c r="C23" s="25"/>
    </row>
    <row r="24" spans="1:3" ht="15">
      <c r="A24" s="12" t="s">
        <v>602</v>
      </c>
      <c r="B24" s="5" t="s">
        <v>269</v>
      </c>
      <c r="C24" s="25"/>
    </row>
    <row r="25" spans="1:3" ht="15">
      <c r="A25" s="12" t="s">
        <v>603</v>
      </c>
      <c r="B25" s="5" t="s">
        <v>269</v>
      </c>
      <c r="C25" s="25"/>
    </row>
    <row r="26" spans="1:3" ht="15">
      <c r="A26" s="12" t="s">
        <v>604</v>
      </c>
      <c r="B26" s="5" t="s">
        <v>269</v>
      </c>
      <c r="C26" s="25"/>
    </row>
    <row r="27" spans="1:3" ht="25.5">
      <c r="A27" s="6" t="s">
        <v>525</v>
      </c>
      <c r="B27" s="7" t="s">
        <v>269</v>
      </c>
      <c r="C27" s="25"/>
    </row>
    <row r="28" spans="1:3" ht="15">
      <c r="A28" s="12" t="s">
        <v>600</v>
      </c>
      <c r="B28" s="5" t="s">
        <v>270</v>
      </c>
      <c r="C28" s="25"/>
    </row>
    <row r="29" spans="1:3" ht="15">
      <c r="A29" s="12" t="s">
        <v>609</v>
      </c>
      <c r="B29" s="5" t="s">
        <v>270</v>
      </c>
      <c r="C29" s="25"/>
    </row>
    <row r="30" spans="1:3" ht="30">
      <c r="A30" s="12" t="s">
        <v>610</v>
      </c>
      <c r="B30" s="5" t="s">
        <v>270</v>
      </c>
      <c r="C30" s="25"/>
    </row>
    <row r="31" spans="1:3" ht="15">
      <c r="A31" s="12" t="s">
        <v>608</v>
      </c>
      <c r="B31" s="5" t="s">
        <v>270</v>
      </c>
      <c r="C31" s="25"/>
    </row>
    <row r="32" spans="1:3" ht="15">
      <c r="A32" s="12" t="s">
        <v>607</v>
      </c>
      <c r="B32" s="5" t="s">
        <v>270</v>
      </c>
      <c r="C32" s="25"/>
    </row>
    <row r="33" spans="1:3" ht="15">
      <c r="A33" s="12" t="s">
        <v>606</v>
      </c>
      <c r="B33" s="5" t="s">
        <v>270</v>
      </c>
      <c r="C33" s="25"/>
    </row>
    <row r="34" spans="1:3" ht="15">
      <c r="A34" s="12" t="s">
        <v>601</v>
      </c>
      <c r="B34" s="5" t="s">
        <v>270</v>
      </c>
      <c r="C34" s="25"/>
    </row>
    <row r="35" spans="1:3" ht="15">
      <c r="A35" s="12" t="s">
        <v>602</v>
      </c>
      <c r="B35" s="5" t="s">
        <v>270</v>
      </c>
      <c r="C35" s="25"/>
    </row>
    <row r="36" spans="1:3" ht="15">
      <c r="A36" s="12" t="s">
        <v>603</v>
      </c>
      <c r="B36" s="5" t="s">
        <v>270</v>
      </c>
      <c r="C36" s="25"/>
    </row>
    <row r="37" spans="1:3" ht="15">
      <c r="A37" s="12" t="s">
        <v>604</v>
      </c>
      <c r="B37" s="5" t="s">
        <v>270</v>
      </c>
      <c r="C37" s="25"/>
    </row>
    <row r="38" spans="1:3" ht="15">
      <c r="A38" s="6" t="s">
        <v>524</v>
      </c>
      <c r="B38" s="7" t="s">
        <v>270</v>
      </c>
      <c r="C38" s="25"/>
    </row>
    <row r="39" spans="1:3" ht="15">
      <c r="A39" s="12" t="s">
        <v>600</v>
      </c>
      <c r="B39" s="5" t="s">
        <v>276</v>
      </c>
      <c r="C39" s="25"/>
    </row>
    <row r="40" spans="1:3" ht="15">
      <c r="A40" s="12" t="s">
        <v>609</v>
      </c>
      <c r="B40" s="5" t="s">
        <v>276</v>
      </c>
      <c r="C40" s="25"/>
    </row>
    <row r="41" spans="1:3" ht="30">
      <c r="A41" s="12" t="s">
        <v>610</v>
      </c>
      <c r="B41" s="5" t="s">
        <v>276</v>
      </c>
      <c r="C41" s="25"/>
    </row>
    <row r="42" spans="1:3" ht="15">
      <c r="A42" s="12" t="s">
        <v>608</v>
      </c>
      <c r="B42" s="5" t="s">
        <v>276</v>
      </c>
      <c r="C42" s="25"/>
    </row>
    <row r="43" spans="1:3" ht="15">
      <c r="A43" s="12" t="s">
        <v>607</v>
      </c>
      <c r="B43" s="5" t="s">
        <v>276</v>
      </c>
      <c r="C43" s="25"/>
    </row>
    <row r="44" spans="1:3" ht="15">
      <c r="A44" s="12" t="s">
        <v>606</v>
      </c>
      <c r="B44" s="5" t="s">
        <v>276</v>
      </c>
      <c r="C44" s="25"/>
    </row>
    <row r="45" spans="1:3" ht="15">
      <c r="A45" s="12" t="s">
        <v>601</v>
      </c>
      <c r="B45" s="5" t="s">
        <v>276</v>
      </c>
      <c r="C45" s="25"/>
    </row>
    <row r="46" spans="1:3" ht="15">
      <c r="A46" s="12" t="s">
        <v>602</v>
      </c>
      <c r="B46" s="5" t="s">
        <v>276</v>
      </c>
      <c r="C46" s="25"/>
    </row>
    <row r="47" spans="1:3" ht="15">
      <c r="A47" s="12" t="s">
        <v>603</v>
      </c>
      <c r="B47" s="5" t="s">
        <v>276</v>
      </c>
      <c r="C47" s="25"/>
    </row>
    <row r="48" spans="1:3" ht="15">
      <c r="A48" s="12" t="s">
        <v>604</v>
      </c>
      <c r="B48" s="5" t="s">
        <v>276</v>
      </c>
      <c r="C48" s="25"/>
    </row>
    <row r="49" spans="1:3" ht="25.5">
      <c r="A49" s="6" t="s">
        <v>523</v>
      </c>
      <c r="B49" s="7" t="s">
        <v>276</v>
      </c>
      <c r="C49" s="25"/>
    </row>
    <row r="50" spans="1:3" ht="15">
      <c r="A50" s="12" t="s">
        <v>605</v>
      </c>
      <c r="B50" s="5" t="s">
        <v>277</v>
      </c>
      <c r="C50" s="25"/>
    </row>
    <row r="51" spans="1:3" ht="15">
      <c r="A51" s="12" t="s">
        <v>609</v>
      </c>
      <c r="B51" s="5" t="s">
        <v>277</v>
      </c>
      <c r="C51" s="25"/>
    </row>
    <row r="52" spans="1:3" ht="30">
      <c r="A52" s="12" t="s">
        <v>610</v>
      </c>
      <c r="B52" s="5" t="s">
        <v>277</v>
      </c>
      <c r="C52" s="25"/>
    </row>
    <row r="53" spans="1:3" ht="15">
      <c r="A53" s="12" t="s">
        <v>608</v>
      </c>
      <c r="B53" s="5" t="s">
        <v>277</v>
      </c>
      <c r="C53" s="25"/>
    </row>
    <row r="54" spans="1:3" ht="15">
      <c r="A54" s="12" t="s">
        <v>607</v>
      </c>
      <c r="B54" s="5" t="s">
        <v>277</v>
      </c>
      <c r="C54" s="25"/>
    </row>
    <row r="55" spans="1:3" ht="15">
      <c r="A55" s="12" t="s">
        <v>606</v>
      </c>
      <c r="B55" s="5" t="s">
        <v>277</v>
      </c>
      <c r="C55" s="25"/>
    </row>
    <row r="56" spans="1:3" ht="15">
      <c r="A56" s="12" t="s">
        <v>601</v>
      </c>
      <c r="B56" s="5" t="s">
        <v>277</v>
      </c>
      <c r="C56" s="25"/>
    </row>
    <row r="57" spans="1:3" ht="15">
      <c r="A57" s="12" t="s">
        <v>602</v>
      </c>
      <c r="B57" s="5" t="s">
        <v>277</v>
      </c>
      <c r="C57" s="25"/>
    </row>
    <row r="58" spans="1:3" ht="15">
      <c r="A58" s="12" t="s">
        <v>603</v>
      </c>
      <c r="B58" s="5" t="s">
        <v>277</v>
      </c>
      <c r="C58" s="25"/>
    </row>
    <row r="59" spans="1:3" ht="15">
      <c r="A59" s="12" t="s">
        <v>604</v>
      </c>
      <c r="B59" s="5" t="s">
        <v>277</v>
      </c>
      <c r="C59" s="25"/>
    </row>
    <row r="60" spans="1:3" ht="25.5">
      <c r="A60" s="6" t="s">
        <v>526</v>
      </c>
      <c r="B60" s="7" t="s">
        <v>277</v>
      </c>
      <c r="C60" s="25"/>
    </row>
    <row r="61" spans="1:3" ht="15">
      <c r="A61" s="12" t="s">
        <v>600</v>
      </c>
      <c r="B61" s="5" t="s">
        <v>278</v>
      </c>
      <c r="C61" s="25"/>
    </row>
    <row r="62" spans="1:3" ht="15">
      <c r="A62" s="12" t="s">
        <v>609</v>
      </c>
      <c r="B62" s="5" t="s">
        <v>278</v>
      </c>
      <c r="C62" s="25"/>
    </row>
    <row r="63" spans="1:3" ht="30">
      <c r="A63" s="12" t="s">
        <v>610</v>
      </c>
      <c r="B63" s="5" t="s">
        <v>278</v>
      </c>
      <c r="C63" s="25"/>
    </row>
    <row r="64" spans="1:3" ht="15">
      <c r="A64" s="12" t="s">
        <v>608</v>
      </c>
      <c r="B64" s="5" t="s">
        <v>278</v>
      </c>
      <c r="C64" s="25"/>
    </row>
    <row r="65" spans="1:3" ht="15">
      <c r="A65" s="12" t="s">
        <v>607</v>
      </c>
      <c r="B65" s="5" t="s">
        <v>278</v>
      </c>
      <c r="C65" s="25"/>
    </row>
    <row r="66" spans="1:3" ht="15">
      <c r="A66" s="12" t="s">
        <v>606</v>
      </c>
      <c r="B66" s="5" t="s">
        <v>278</v>
      </c>
      <c r="C66" s="25"/>
    </row>
    <row r="67" spans="1:3" ht="15">
      <c r="A67" s="12" t="s">
        <v>601</v>
      </c>
      <c r="B67" s="5" t="s">
        <v>278</v>
      </c>
      <c r="C67" s="25"/>
    </row>
    <row r="68" spans="1:3" ht="15">
      <c r="A68" s="12" t="s">
        <v>602</v>
      </c>
      <c r="B68" s="5" t="s">
        <v>278</v>
      </c>
      <c r="C68" s="25"/>
    </row>
    <row r="69" spans="1:3" ht="15">
      <c r="A69" s="12" t="s">
        <v>603</v>
      </c>
      <c r="B69" s="5" t="s">
        <v>278</v>
      </c>
      <c r="C69" s="25"/>
    </row>
    <row r="70" spans="1:3" ht="15">
      <c r="A70" s="12" t="s">
        <v>604</v>
      </c>
      <c r="B70" s="5" t="s">
        <v>278</v>
      </c>
      <c r="C70" s="25"/>
    </row>
    <row r="71" spans="1:3" ht="15">
      <c r="A71" s="6" t="s">
        <v>472</v>
      </c>
      <c r="B71" s="7" t="s">
        <v>278</v>
      </c>
      <c r="C71" s="25"/>
    </row>
    <row r="72" spans="1:3" ht="15">
      <c r="A72" s="12" t="s">
        <v>611</v>
      </c>
      <c r="B72" s="4" t="s">
        <v>328</v>
      </c>
      <c r="C72" s="25"/>
    </row>
    <row r="73" spans="1:3" ht="15">
      <c r="A73" s="12" t="s">
        <v>612</v>
      </c>
      <c r="B73" s="4" t="s">
        <v>328</v>
      </c>
      <c r="C73" s="25"/>
    </row>
    <row r="74" spans="1:3" ht="15">
      <c r="A74" s="12" t="s">
        <v>620</v>
      </c>
      <c r="B74" s="4" t="s">
        <v>328</v>
      </c>
      <c r="C74" s="25"/>
    </row>
    <row r="75" spans="1:3" ht="15">
      <c r="A75" s="4" t="s">
        <v>619</v>
      </c>
      <c r="B75" s="4" t="s">
        <v>328</v>
      </c>
      <c r="C75" s="25"/>
    </row>
    <row r="76" spans="1:3" ht="15">
      <c r="A76" s="4" t="s">
        <v>618</v>
      </c>
      <c r="B76" s="4" t="s">
        <v>328</v>
      </c>
      <c r="C76" s="25"/>
    </row>
    <row r="77" spans="1:3" ht="15">
      <c r="A77" s="4" t="s">
        <v>617</v>
      </c>
      <c r="B77" s="4" t="s">
        <v>328</v>
      </c>
      <c r="C77" s="25"/>
    </row>
    <row r="78" spans="1:3" ht="15">
      <c r="A78" s="12" t="s">
        <v>616</v>
      </c>
      <c r="B78" s="4" t="s">
        <v>328</v>
      </c>
      <c r="C78" s="25"/>
    </row>
    <row r="79" spans="1:3" ht="15">
      <c r="A79" s="12" t="s">
        <v>621</v>
      </c>
      <c r="B79" s="4" t="s">
        <v>328</v>
      </c>
      <c r="C79" s="25"/>
    </row>
    <row r="80" spans="1:3" ht="15">
      <c r="A80" s="12" t="s">
        <v>613</v>
      </c>
      <c r="B80" s="4" t="s">
        <v>328</v>
      </c>
      <c r="C80" s="25"/>
    </row>
    <row r="81" spans="1:3" ht="15">
      <c r="A81" s="12" t="s">
        <v>614</v>
      </c>
      <c r="B81" s="4" t="s">
        <v>328</v>
      </c>
      <c r="C81" s="25"/>
    </row>
    <row r="82" spans="1:3" ht="25.5">
      <c r="A82" s="6" t="s">
        <v>543</v>
      </c>
      <c r="B82" s="7" t="s">
        <v>328</v>
      </c>
      <c r="C82" s="25"/>
    </row>
    <row r="83" spans="1:3" ht="15">
      <c r="A83" s="12" t="s">
        <v>611</v>
      </c>
      <c r="B83" s="4" t="s">
        <v>329</v>
      </c>
      <c r="C83" s="25"/>
    </row>
    <row r="84" spans="1:3" ht="15">
      <c r="A84" s="12" t="s">
        <v>612</v>
      </c>
      <c r="B84" s="4" t="s">
        <v>329</v>
      </c>
      <c r="C84" s="25"/>
    </row>
    <row r="85" spans="1:3" ht="15">
      <c r="A85" s="12" t="s">
        <v>620</v>
      </c>
      <c r="B85" s="4" t="s">
        <v>329</v>
      </c>
      <c r="C85" s="25"/>
    </row>
    <row r="86" spans="1:3" ht="15">
      <c r="A86" s="4" t="s">
        <v>619</v>
      </c>
      <c r="B86" s="4" t="s">
        <v>329</v>
      </c>
      <c r="C86" s="25"/>
    </row>
    <row r="87" spans="1:3" ht="15">
      <c r="A87" s="4" t="s">
        <v>618</v>
      </c>
      <c r="B87" s="4" t="s">
        <v>329</v>
      </c>
      <c r="C87" s="25"/>
    </row>
    <row r="88" spans="1:3" ht="15">
      <c r="A88" s="4" t="s">
        <v>617</v>
      </c>
      <c r="B88" s="4" t="s">
        <v>329</v>
      </c>
      <c r="C88" s="25"/>
    </row>
    <row r="89" spans="1:3" ht="15">
      <c r="A89" s="12" t="s">
        <v>616</v>
      </c>
      <c r="B89" s="4" t="s">
        <v>329</v>
      </c>
      <c r="C89" s="25"/>
    </row>
    <row r="90" spans="1:3" ht="15">
      <c r="A90" s="12" t="s">
        <v>615</v>
      </c>
      <c r="B90" s="4" t="s">
        <v>329</v>
      </c>
      <c r="C90" s="25"/>
    </row>
    <row r="91" spans="1:3" ht="15">
      <c r="A91" s="12" t="s">
        <v>613</v>
      </c>
      <c r="B91" s="4" t="s">
        <v>329</v>
      </c>
      <c r="C91" s="25"/>
    </row>
    <row r="92" spans="1:3" ht="15">
      <c r="A92" s="12" t="s">
        <v>614</v>
      </c>
      <c r="B92" s="4" t="s">
        <v>329</v>
      </c>
      <c r="C92" s="25"/>
    </row>
    <row r="93" spans="1:3" ht="15">
      <c r="A93" s="14" t="s">
        <v>544</v>
      </c>
      <c r="B93" s="7" t="s">
        <v>329</v>
      </c>
      <c r="C93" s="25"/>
    </row>
    <row r="94" spans="1:3" ht="15">
      <c r="A94" s="12" t="s">
        <v>611</v>
      </c>
      <c r="B94" s="4" t="s">
        <v>333</v>
      </c>
      <c r="C94" s="25"/>
    </row>
    <row r="95" spans="1:3" ht="15">
      <c r="A95" s="12" t="s">
        <v>612</v>
      </c>
      <c r="B95" s="4" t="s">
        <v>333</v>
      </c>
      <c r="C95" s="25"/>
    </row>
    <row r="96" spans="1:3" ht="15">
      <c r="A96" s="12" t="s">
        <v>620</v>
      </c>
      <c r="B96" s="4" t="s">
        <v>333</v>
      </c>
      <c r="C96" s="25"/>
    </row>
    <row r="97" spans="1:3" ht="15">
      <c r="A97" s="4" t="s">
        <v>619</v>
      </c>
      <c r="B97" s="4" t="s">
        <v>333</v>
      </c>
      <c r="C97" s="25"/>
    </row>
    <row r="98" spans="1:3" ht="15">
      <c r="A98" s="4" t="s">
        <v>618</v>
      </c>
      <c r="B98" s="4" t="s">
        <v>333</v>
      </c>
      <c r="C98" s="25"/>
    </row>
    <row r="99" spans="1:3" ht="15">
      <c r="A99" s="4" t="s">
        <v>617</v>
      </c>
      <c r="B99" s="4" t="s">
        <v>333</v>
      </c>
      <c r="C99" s="25"/>
    </row>
    <row r="100" spans="1:3" ht="15">
      <c r="A100" s="12" t="s">
        <v>616</v>
      </c>
      <c r="B100" s="4" t="s">
        <v>333</v>
      </c>
      <c r="C100" s="25"/>
    </row>
    <row r="101" spans="1:3" ht="15">
      <c r="A101" s="12" t="s">
        <v>621</v>
      </c>
      <c r="B101" s="4" t="s">
        <v>333</v>
      </c>
      <c r="C101" s="25"/>
    </row>
    <row r="102" spans="1:3" ht="15">
      <c r="A102" s="12" t="s">
        <v>613</v>
      </c>
      <c r="B102" s="4" t="s">
        <v>333</v>
      </c>
      <c r="C102" s="25"/>
    </row>
    <row r="103" spans="1:3" ht="15">
      <c r="A103" s="12" t="s">
        <v>614</v>
      </c>
      <c r="B103" s="4" t="s">
        <v>333</v>
      </c>
      <c r="C103" s="25"/>
    </row>
    <row r="104" spans="1:3" ht="25.5">
      <c r="A104" s="6" t="s">
        <v>545</v>
      </c>
      <c r="B104" s="7" t="s">
        <v>333</v>
      </c>
      <c r="C104" s="25"/>
    </row>
    <row r="105" spans="1:3" ht="15">
      <c r="A105" s="12" t="s">
        <v>611</v>
      </c>
      <c r="B105" s="4" t="s">
        <v>334</v>
      </c>
      <c r="C105" s="25"/>
    </row>
    <row r="106" spans="1:3" ht="15">
      <c r="A106" s="12" t="s">
        <v>612</v>
      </c>
      <c r="B106" s="4" t="s">
        <v>334</v>
      </c>
      <c r="C106" s="25"/>
    </row>
    <row r="107" spans="1:3" ht="15">
      <c r="A107" s="12" t="s">
        <v>620</v>
      </c>
      <c r="B107" s="4" t="s">
        <v>334</v>
      </c>
      <c r="C107" s="25"/>
    </row>
    <row r="108" spans="1:3" ht="15">
      <c r="A108" s="4" t="s">
        <v>619</v>
      </c>
      <c r="B108" s="4" t="s">
        <v>334</v>
      </c>
      <c r="C108" s="25"/>
    </row>
    <row r="109" spans="1:3" ht="15">
      <c r="A109" s="4" t="s">
        <v>618</v>
      </c>
      <c r="B109" s="4" t="s">
        <v>334</v>
      </c>
      <c r="C109" s="25"/>
    </row>
    <row r="110" spans="1:3" ht="15">
      <c r="A110" s="4" t="s">
        <v>617</v>
      </c>
      <c r="B110" s="4" t="s">
        <v>334</v>
      </c>
      <c r="C110" s="25"/>
    </row>
    <row r="111" spans="1:3" ht="15">
      <c r="A111" s="12" t="s">
        <v>616</v>
      </c>
      <c r="B111" s="4" t="s">
        <v>334</v>
      </c>
      <c r="C111" s="25"/>
    </row>
    <row r="112" spans="1:3" ht="15">
      <c r="A112" s="12" t="s">
        <v>615</v>
      </c>
      <c r="B112" s="4" t="s">
        <v>334</v>
      </c>
      <c r="C112" s="25"/>
    </row>
    <row r="113" spans="1:3" ht="15">
      <c r="A113" s="12" t="s">
        <v>613</v>
      </c>
      <c r="B113" s="4" t="s">
        <v>334</v>
      </c>
      <c r="C113" s="25"/>
    </row>
    <row r="114" spans="1:3" ht="15">
      <c r="A114" s="12" t="s">
        <v>614</v>
      </c>
      <c r="B114" s="4" t="s">
        <v>334</v>
      </c>
      <c r="C114" s="25"/>
    </row>
    <row r="115" spans="1:3" ht="15">
      <c r="A115" s="14" t="s">
        <v>546</v>
      </c>
      <c r="B115" s="7" t="s">
        <v>334</v>
      </c>
      <c r="C115" s="2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56.00390625" style="0" customWidth="1"/>
    <col min="3" max="3" width="16.8515625" style="0" customWidth="1"/>
  </cols>
  <sheetData>
    <row r="1" spans="1:3" ht="24" customHeight="1">
      <c r="A1" s="416" t="s">
        <v>551</v>
      </c>
      <c r="B1" s="415"/>
      <c r="C1" s="415"/>
    </row>
    <row r="2" spans="1:3" ht="26.25" customHeight="1">
      <c r="A2" s="414" t="s">
        <v>16</v>
      </c>
      <c r="B2" s="415"/>
      <c r="C2" s="415"/>
    </row>
    <row r="4" spans="1:3" ht="25.5">
      <c r="A4" s="41" t="s">
        <v>631</v>
      </c>
      <c r="B4" s="2" t="s">
        <v>72</v>
      </c>
      <c r="C4" s="91" t="s">
        <v>7</v>
      </c>
    </row>
    <row r="5" spans="1:3" ht="15">
      <c r="A5" s="4" t="s">
        <v>527</v>
      </c>
      <c r="B5" s="4" t="s">
        <v>285</v>
      </c>
      <c r="C5" s="25" t="e">
        <f>#REF!</f>
        <v>#REF!</v>
      </c>
    </row>
    <row r="6" spans="1:3" ht="15">
      <c r="A6" s="4" t="s">
        <v>528</v>
      </c>
      <c r="B6" s="4" t="s">
        <v>285</v>
      </c>
      <c r="C6" s="25"/>
    </row>
    <row r="7" spans="1:3" ht="15">
      <c r="A7" s="4" t="s">
        <v>529</v>
      </c>
      <c r="B7" s="4" t="s">
        <v>285</v>
      </c>
      <c r="C7" s="25"/>
    </row>
    <row r="8" spans="1:3" ht="15">
      <c r="A8" s="4" t="s">
        <v>530</v>
      </c>
      <c r="B8" s="4" t="s">
        <v>285</v>
      </c>
      <c r="C8" s="25"/>
    </row>
    <row r="9" spans="1:3" ht="15">
      <c r="A9" s="6" t="s">
        <v>477</v>
      </c>
      <c r="B9" s="7" t="s">
        <v>285</v>
      </c>
      <c r="C9" s="25" t="e">
        <f>#REF!</f>
        <v>#REF!</v>
      </c>
    </row>
    <row r="10" spans="1:3" ht="15">
      <c r="A10" s="4" t="s">
        <v>478</v>
      </c>
      <c r="B10" s="5" t="s">
        <v>286</v>
      </c>
      <c r="C10" s="25" t="e">
        <f>#REF!</f>
        <v>#REF!</v>
      </c>
    </row>
    <row r="11" spans="1:3" ht="27">
      <c r="A11" s="52" t="s">
        <v>287</v>
      </c>
      <c r="B11" s="52" t="s">
        <v>286</v>
      </c>
      <c r="C11" s="25" t="e">
        <f>#REF!</f>
        <v>#REF!</v>
      </c>
    </row>
    <row r="12" spans="1:3" ht="27">
      <c r="A12" s="52" t="s">
        <v>288</v>
      </c>
      <c r="B12" s="52" t="s">
        <v>286</v>
      </c>
      <c r="C12" s="25"/>
    </row>
    <row r="13" spans="1:3" ht="15">
      <c r="A13" s="4" t="s">
        <v>480</v>
      </c>
      <c r="B13" s="5" t="s">
        <v>292</v>
      </c>
      <c r="C13" s="25" t="e">
        <f>#REF!</f>
        <v>#REF!</v>
      </c>
    </row>
    <row r="14" spans="1:3" ht="27">
      <c r="A14" s="52" t="s">
        <v>293</v>
      </c>
      <c r="B14" s="52" t="s">
        <v>292</v>
      </c>
      <c r="C14" s="25" t="e">
        <f>#REF!</f>
        <v>#REF!</v>
      </c>
    </row>
    <row r="15" spans="1:3" ht="27">
      <c r="A15" s="52" t="s">
        <v>294</v>
      </c>
      <c r="B15" s="52" t="s">
        <v>292</v>
      </c>
      <c r="C15" s="25"/>
    </row>
    <row r="16" spans="1:3" ht="15">
      <c r="A16" s="52" t="s">
        <v>295</v>
      </c>
      <c r="B16" s="52" t="s">
        <v>292</v>
      </c>
      <c r="C16" s="25"/>
    </row>
    <row r="17" spans="1:3" ht="15">
      <c r="A17" s="52" t="s">
        <v>296</v>
      </c>
      <c r="B17" s="52" t="s">
        <v>292</v>
      </c>
      <c r="C17" s="25"/>
    </row>
    <row r="18" spans="1:3" ht="15">
      <c r="A18" s="4" t="s">
        <v>531</v>
      </c>
      <c r="B18" s="5" t="s">
        <v>297</v>
      </c>
      <c r="C18" s="25"/>
    </row>
    <row r="19" spans="1:3" ht="15">
      <c r="A19" s="52" t="s">
        <v>298</v>
      </c>
      <c r="B19" s="52" t="s">
        <v>297</v>
      </c>
      <c r="C19" s="25"/>
    </row>
    <row r="20" spans="1:3" ht="15">
      <c r="A20" s="52" t="s">
        <v>299</v>
      </c>
      <c r="B20" s="52" t="s">
        <v>297</v>
      </c>
      <c r="C20" s="25"/>
    </row>
    <row r="21" spans="1:3" ht="15">
      <c r="A21" s="6" t="s">
        <v>510</v>
      </c>
      <c r="B21" s="7" t="s">
        <v>300</v>
      </c>
      <c r="C21" s="25"/>
    </row>
    <row r="22" spans="1:3" ht="15">
      <c r="A22" s="4" t="s">
        <v>532</v>
      </c>
      <c r="B22" s="4" t="s">
        <v>301</v>
      </c>
      <c r="C22" s="25"/>
    </row>
    <row r="23" spans="1:3" ht="15">
      <c r="A23" s="4" t="s">
        <v>533</v>
      </c>
      <c r="B23" s="4" t="s">
        <v>301</v>
      </c>
      <c r="C23" s="25"/>
    </row>
    <row r="24" spans="1:3" ht="15">
      <c r="A24" s="4" t="s">
        <v>534</v>
      </c>
      <c r="B24" s="4" t="s">
        <v>301</v>
      </c>
      <c r="C24" s="25"/>
    </row>
    <row r="25" spans="1:3" ht="15">
      <c r="A25" s="4" t="s">
        <v>535</v>
      </c>
      <c r="B25" s="4" t="s">
        <v>301</v>
      </c>
      <c r="C25" s="25"/>
    </row>
    <row r="26" spans="1:3" ht="15">
      <c r="A26" s="4" t="s">
        <v>536</v>
      </c>
      <c r="B26" s="4" t="s">
        <v>301</v>
      </c>
      <c r="C26" s="25" t="e">
        <f>#REF!</f>
        <v>#REF!</v>
      </c>
    </row>
    <row r="27" spans="1:3" ht="15">
      <c r="A27" s="4" t="s">
        <v>537</v>
      </c>
      <c r="B27" s="4" t="s">
        <v>301</v>
      </c>
      <c r="C27" s="25"/>
    </row>
    <row r="28" spans="1:3" ht="15">
      <c r="A28" s="4" t="s">
        <v>538</v>
      </c>
      <c r="B28" s="4" t="s">
        <v>301</v>
      </c>
      <c r="C28" s="25"/>
    </row>
    <row r="29" spans="1:3" ht="15">
      <c r="A29" s="4" t="s">
        <v>539</v>
      </c>
      <c r="B29" s="4" t="s">
        <v>301</v>
      </c>
      <c r="C29" s="25"/>
    </row>
    <row r="30" spans="1:3" ht="60">
      <c r="A30" s="4" t="s">
        <v>540</v>
      </c>
      <c r="B30" s="4" t="s">
        <v>301</v>
      </c>
      <c r="C30" s="25"/>
    </row>
    <row r="31" spans="1:3" ht="15">
      <c r="A31" s="4" t="s">
        <v>541</v>
      </c>
      <c r="B31" s="4" t="s">
        <v>301</v>
      </c>
      <c r="C31" s="25"/>
    </row>
    <row r="32" spans="1:3" ht="15">
      <c r="A32" s="6" t="s">
        <v>482</v>
      </c>
      <c r="B32" s="7" t="s">
        <v>301</v>
      </c>
      <c r="C32" s="25" t="e">
        <f>#REF!</f>
        <v>#REF!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A1">
      <selection activeCell="A27" sqref="A27:IV50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89" t="s">
        <v>685</v>
      </c>
      <c r="B1" s="90"/>
      <c r="C1" s="90"/>
      <c r="D1" s="90"/>
      <c r="E1" s="90"/>
      <c r="F1" s="90"/>
    </row>
    <row r="2" spans="1:15" ht="28.5" customHeight="1">
      <c r="A2" s="416" t="s">
        <v>551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</row>
    <row r="3" spans="1:15" ht="26.25" customHeight="1">
      <c r="A3" s="414" t="s">
        <v>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</row>
    <row r="5" ht="15">
      <c r="A5" s="3" t="s">
        <v>660</v>
      </c>
    </row>
    <row r="6" spans="1:17" ht="25.5">
      <c r="A6" s="1" t="s">
        <v>71</v>
      </c>
      <c r="B6" s="2" t="s">
        <v>72</v>
      </c>
      <c r="C6" s="80" t="s">
        <v>673</v>
      </c>
      <c r="D6" s="80" t="s">
        <v>674</v>
      </c>
      <c r="E6" s="80" t="s">
        <v>675</v>
      </c>
      <c r="F6" s="80" t="s">
        <v>676</v>
      </c>
      <c r="G6" s="80" t="s">
        <v>677</v>
      </c>
      <c r="H6" s="80" t="s">
        <v>678</v>
      </c>
      <c r="I6" s="80" t="s">
        <v>679</v>
      </c>
      <c r="J6" s="80" t="s">
        <v>680</v>
      </c>
      <c r="K6" s="80" t="s">
        <v>681</v>
      </c>
      <c r="L6" s="80" t="s">
        <v>682</v>
      </c>
      <c r="M6" s="80" t="s">
        <v>683</v>
      </c>
      <c r="N6" s="80" t="s">
        <v>684</v>
      </c>
      <c r="O6" s="81" t="s">
        <v>661</v>
      </c>
      <c r="P6" s="3"/>
      <c r="Q6" s="3"/>
    </row>
    <row r="7" spans="1:17" ht="15" hidden="1">
      <c r="A7" s="26" t="s">
        <v>73</v>
      </c>
      <c r="B7" s="27" t="s">
        <v>74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"/>
      <c r="Q7" s="3"/>
    </row>
    <row r="8" spans="1:17" ht="15" hidden="1">
      <c r="A8" s="26" t="s">
        <v>75</v>
      </c>
      <c r="B8" s="28" t="s">
        <v>76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"/>
      <c r="Q8" s="3"/>
    </row>
    <row r="9" spans="1:17" ht="15" hidden="1">
      <c r="A9" s="26" t="s">
        <v>77</v>
      </c>
      <c r="B9" s="28" t="s">
        <v>78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"/>
      <c r="Q9" s="3"/>
    </row>
    <row r="10" spans="1:17" ht="15" hidden="1">
      <c r="A10" s="29" t="s">
        <v>79</v>
      </c>
      <c r="B10" s="28" t="s">
        <v>80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3"/>
      <c r="Q10" s="3"/>
    </row>
    <row r="11" spans="1:17" ht="15" hidden="1">
      <c r="A11" s="29" t="s">
        <v>81</v>
      </c>
      <c r="B11" s="28" t="s">
        <v>82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"/>
      <c r="Q11" s="3"/>
    </row>
    <row r="12" spans="1:17" ht="15" hidden="1">
      <c r="A12" s="29" t="s">
        <v>83</v>
      </c>
      <c r="B12" s="28" t="s">
        <v>84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"/>
      <c r="Q12" s="3"/>
    </row>
    <row r="13" spans="1:17" ht="15" hidden="1">
      <c r="A13" s="29" t="s">
        <v>85</v>
      </c>
      <c r="B13" s="28" t="s">
        <v>86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"/>
      <c r="Q13" s="3"/>
    </row>
    <row r="14" spans="1:17" ht="15" hidden="1">
      <c r="A14" s="29" t="s">
        <v>87</v>
      </c>
      <c r="B14" s="28" t="s">
        <v>88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"/>
      <c r="Q14" s="3"/>
    </row>
    <row r="15" spans="1:17" ht="15" hidden="1">
      <c r="A15" s="4" t="s">
        <v>89</v>
      </c>
      <c r="B15" s="28" t="s">
        <v>90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"/>
      <c r="Q15" s="3"/>
    </row>
    <row r="16" spans="1:17" ht="15" hidden="1">
      <c r="A16" s="4" t="s">
        <v>91</v>
      </c>
      <c r="B16" s="28" t="s">
        <v>92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"/>
      <c r="Q16" s="3"/>
    </row>
    <row r="17" spans="1:17" ht="15" hidden="1">
      <c r="A17" s="4" t="s">
        <v>93</v>
      </c>
      <c r="B17" s="28" t="s">
        <v>94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"/>
      <c r="Q17" s="3"/>
    </row>
    <row r="18" spans="1:17" ht="15" hidden="1">
      <c r="A18" s="4" t="s">
        <v>95</v>
      </c>
      <c r="B18" s="28" t="s">
        <v>96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"/>
      <c r="Q18" s="3"/>
    </row>
    <row r="19" spans="1:17" ht="15" hidden="1">
      <c r="A19" s="4" t="s">
        <v>433</v>
      </c>
      <c r="B19" s="28" t="s">
        <v>97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"/>
      <c r="Q19" s="3"/>
    </row>
    <row r="20" spans="1:17" ht="15" hidden="1">
      <c r="A20" s="30" t="s">
        <v>374</v>
      </c>
      <c r="B20" s="31" t="s">
        <v>98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"/>
      <c r="Q20" s="3"/>
    </row>
    <row r="21" spans="1:17" ht="15" hidden="1">
      <c r="A21" s="4" t="s">
        <v>99</v>
      </c>
      <c r="B21" s="28" t="s">
        <v>100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"/>
      <c r="Q21" s="3"/>
    </row>
    <row r="22" spans="1:17" ht="15" hidden="1">
      <c r="A22" s="4" t="s">
        <v>101</v>
      </c>
      <c r="B22" s="28" t="s">
        <v>102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"/>
      <c r="Q22" s="3"/>
    </row>
    <row r="23" spans="1:17" ht="15" hidden="1">
      <c r="A23" s="5" t="s">
        <v>103</v>
      </c>
      <c r="B23" s="28" t="s">
        <v>104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"/>
      <c r="Q23" s="3"/>
    </row>
    <row r="24" spans="1:17" ht="15" hidden="1">
      <c r="A24" s="6" t="s">
        <v>375</v>
      </c>
      <c r="B24" s="31" t="s">
        <v>105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"/>
      <c r="Q24" s="3"/>
    </row>
    <row r="25" spans="1:17" ht="15">
      <c r="A25" s="50" t="s">
        <v>463</v>
      </c>
      <c r="B25" s="51" t="s">
        <v>106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"/>
      <c r="Q25" s="3"/>
    </row>
    <row r="26" spans="1:17" ht="15">
      <c r="A26" s="37" t="s">
        <v>434</v>
      </c>
      <c r="B26" s="51" t="s">
        <v>107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"/>
      <c r="Q26" s="3"/>
    </row>
    <row r="27" spans="1:17" ht="15" hidden="1">
      <c r="A27" s="4" t="s">
        <v>108</v>
      </c>
      <c r="B27" s="28" t="s">
        <v>109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"/>
      <c r="Q27" s="3"/>
    </row>
    <row r="28" spans="1:17" ht="15" hidden="1">
      <c r="A28" s="4" t="s">
        <v>110</v>
      </c>
      <c r="B28" s="28" t="s">
        <v>111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"/>
      <c r="Q28" s="3"/>
    </row>
    <row r="29" spans="1:17" ht="15" hidden="1">
      <c r="A29" s="4" t="s">
        <v>112</v>
      </c>
      <c r="B29" s="28" t="s">
        <v>113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"/>
      <c r="Q29" s="3"/>
    </row>
    <row r="30" spans="1:17" ht="15" hidden="1">
      <c r="A30" s="6" t="s">
        <v>376</v>
      </c>
      <c r="B30" s="31" t="s">
        <v>114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"/>
      <c r="Q30" s="3"/>
    </row>
    <row r="31" spans="1:17" ht="15" hidden="1">
      <c r="A31" s="4" t="s">
        <v>115</v>
      </c>
      <c r="B31" s="28" t="s">
        <v>116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"/>
      <c r="Q31" s="3"/>
    </row>
    <row r="32" spans="1:17" ht="15" hidden="1">
      <c r="A32" s="4" t="s">
        <v>117</v>
      </c>
      <c r="B32" s="28" t="s">
        <v>118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"/>
      <c r="Q32" s="3"/>
    </row>
    <row r="33" spans="1:17" ht="15" hidden="1">
      <c r="A33" s="6" t="s">
        <v>464</v>
      </c>
      <c r="B33" s="31" t="s">
        <v>119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"/>
      <c r="Q33" s="3"/>
    </row>
    <row r="34" spans="1:17" ht="15" hidden="1">
      <c r="A34" s="4" t="s">
        <v>120</v>
      </c>
      <c r="B34" s="28" t="s">
        <v>121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"/>
      <c r="Q34" s="3"/>
    </row>
    <row r="35" spans="1:17" ht="15" hidden="1">
      <c r="A35" s="4" t="s">
        <v>122</v>
      </c>
      <c r="B35" s="28" t="s">
        <v>123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"/>
      <c r="Q35" s="3"/>
    </row>
    <row r="36" spans="1:17" ht="15" hidden="1">
      <c r="A36" s="4" t="s">
        <v>435</v>
      </c>
      <c r="B36" s="28" t="s">
        <v>124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"/>
      <c r="Q36" s="3"/>
    </row>
    <row r="37" spans="1:17" ht="15" hidden="1">
      <c r="A37" s="4" t="s">
        <v>125</v>
      </c>
      <c r="B37" s="28" t="s">
        <v>126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"/>
      <c r="Q37" s="3"/>
    </row>
    <row r="38" spans="1:17" ht="15" hidden="1">
      <c r="A38" s="9" t="s">
        <v>436</v>
      </c>
      <c r="B38" s="28" t="s">
        <v>127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"/>
      <c r="Q38" s="3"/>
    </row>
    <row r="39" spans="1:17" ht="15" hidden="1">
      <c r="A39" s="5" t="s">
        <v>128</v>
      </c>
      <c r="B39" s="28" t="s">
        <v>129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"/>
      <c r="Q39" s="3"/>
    </row>
    <row r="40" spans="1:17" ht="15" hidden="1">
      <c r="A40" s="4" t="s">
        <v>437</v>
      </c>
      <c r="B40" s="28" t="s">
        <v>130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"/>
      <c r="Q40" s="3"/>
    </row>
    <row r="41" spans="1:17" ht="15" hidden="1">
      <c r="A41" s="6" t="s">
        <v>377</v>
      </c>
      <c r="B41" s="31" t="s">
        <v>131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"/>
      <c r="Q41" s="3"/>
    </row>
    <row r="42" spans="1:17" ht="15" hidden="1">
      <c r="A42" s="4" t="s">
        <v>132</v>
      </c>
      <c r="B42" s="28" t="s">
        <v>133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"/>
      <c r="Q42" s="3"/>
    </row>
    <row r="43" spans="1:17" ht="15" hidden="1">
      <c r="A43" s="4" t="s">
        <v>134</v>
      </c>
      <c r="B43" s="28" t="s">
        <v>135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"/>
      <c r="Q43" s="3"/>
    </row>
    <row r="44" spans="1:17" ht="15" hidden="1">
      <c r="A44" s="6" t="s">
        <v>378</v>
      </c>
      <c r="B44" s="31" t="s">
        <v>136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"/>
      <c r="Q44" s="3"/>
    </row>
    <row r="45" spans="1:17" ht="15" hidden="1">
      <c r="A45" s="4" t="s">
        <v>137</v>
      </c>
      <c r="B45" s="28" t="s">
        <v>138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3"/>
      <c r="Q45" s="3"/>
    </row>
    <row r="46" spans="1:17" ht="15" hidden="1">
      <c r="A46" s="4" t="s">
        <v>139</v>
      </c>
      <c r="B46" s="28" t="s">
        <v>140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"/>
      <c r="Q46" s="3"/>
    </row>
    <row r="47" spans="1:17" ht="15" hidden="1">
      <c r="A47" s="4" t="s">
        <v>438</v>
      </c>
      <c r="B47" s="28" t="s">
        <v>141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"/>
      <c r="Q47" s="3"/>
    </row>
    <row r="48" spans="1:17" ht="15" hidden="1">
      <c r="A48" s="4" t="s">
        <v>439</v>
      </c>
      <c r="B48" s="28" t="s">
        <v>142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"/>
      <c r="Q48" s="3"/>
    </row>
    <row r="49" spans="1:17" ht="15" hidden="1">
      <c r="A49" s="4" t="s">
        <v>143</v>
      </c>
      <c r="B49" s="28" t="s">
        <v>144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3"/>
      <c r="Q49" s="3"/>
    </row>
    <row r="50" spans="1:17" ht="15" hidden="1">
      <c r="A50" s="6" t="s">
        <v>379</v>
      </c>
      <c r="B50" s="31" t="s">
        <v>145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3"/>
      <c r="Q50" s="3"/>
    </row>
    <row r="51" spans="1:17" ht="15">
      <c r="A51" s="37" t="s">
        <v>380</v>
      </c>
      <c r="B51" s="51" t="s">
        <v>146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3"/>
      <c r="Q51" s="3"/>
    </row>
    <row r="52" spans="1:17" ht="15">
      <c r="A52" s="12" t="s">
        <v>147</v>
      </c>
      <c r="B52" s="28" t="s">
        <v>148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3"/>
      <c r="Q52" s="3"/>
    </row>
    <row r="53" spans="1:17" ht="15">
      <c r="A53" s="12" t="s">
        <v>381</v>
      </c>
      <c r="B53" s="28" t="s">
        <v>149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3"/>
      <c r="Q53" s="3"/>
    </row>
    <row r="54" spans="1:17" ht="15">
      <c r="A54" s="16" t="s">
        <v>440</v>
      </c>
      <c r="B54" s="28" t="s">
        <v>150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3"/>
      <c r="Q54" s="3"/>
    </row>
    <row r="55" spans="1:17" ht="15">
      <c r="A55" s="16" t="s">
        <v>441</v>
      </c>
      <c r="B55" s="28" t="s">
        <v>151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3"/>
      <c r="Q55" s="3"/>
    </row>
    <row r="56" spans="1:17" ht="15">
      <c r="A56" s="16" t="s">
        <v>442</v>
      </c>
      <c r="B56" s="28" t="s">
        <v>152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3"/>
      <c r="Q56" s="3"/>
    </row>
    <row r="57" spans="1:17" ht="15">
      <c r="A57" s="12" t="s">
        <v>443</v>
      </c>
      <c r="B57" s="28" t="s">
        <v>153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"/>
      <c r="Q57" s="3"/>
    </row>
    <row r="58" spans="1:17" ht="15">
      <c r="A58" s="12" t="s">
        <v>444</v>
      </c>
      <c r="B58" s="28" t="s">
        <v>154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"/>
      <c r="Q58" s="3"/>
    </row>
    <row r="59" spans="1:17" ht="15">
      <c r="A59" s="12" t="s">
        <v>445</v>
      </c>
      <c r="B59" s="28" t="s">
        <v>155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3"/>
      <c r="Q59" s="3"/>
    </row>
    <row r="60" spans="1:17" ht="15">
      <c r="A60" s="48" t="s">
        <v>407</v>
      </c>
      <c r="B60" s="51" t="s">
        <v>156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"/>
      <c r="Q60" s="3"/>
    </row>
    <row r="61" spans="1:17" ht="15">
      <c r="A61" s="11" t="s">
        <v>446</v>
      </c>
      <c r="B61" s="28" t="s">
        <v>157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3"/>
      <c r="Q61" s="3"/>
    </row>
    <row r="62" spans="1:17" ht="15">
      <c r="A62" s="11" t="s">
        <v>158</v>
      </c>
      <c r="B62" s="28" t="s">
        <v>159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"/>
      <c r="Q62" s="3"/>
    </row>
    <row r="63" spans="1:17" ht="15">
      <c r="A63" s="11" t="s">
        <v>160</v>
      </c>
      <c r="B63" s="28" t="s">
        <v>161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3"/>
      <c r="Q63" s="3"/>
    </row>
    <row r="64" spans="1:17" ht="15">
      <c r="A64" s="11" t="s">
        <v>408</v>
      </c>
      <c r="B64" s="28" t="s">
        <v>162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3"/>
      <c r="Q64" s="3"/>
    </row>
    <row r="65" spans="1:17" ht="15">
      <c r="A65" s="11" t="s">
        <v>447</v>
      </c>
      <c r="B65" s="28" t="s">
        <v>163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3"/>
      <c r="Q65" s="3"/>
    </row>
    <row r="66" spans="1:17" ht="15">
      <c r="A66" s="11" t="s">
        <v>410</v>
      </c>
      <c r="B66" s="28" t="s">
        <v>164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3"/>
      <c r="Q66" s="3"/>
    </row>
    <row r="67" spans="1:17" ht="15">
      <c r="A67" s="11" t="s">
        <v>448</v>
      </c>
      <c r="B67" s="28" t="s">
        <v>165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3"/>
      <c r="Q67" s="3"/>
    </row>
    <row r="68" spans="1:17" ht="15">
      <c r="A68" s="11" t="s">
        <v>449</v>
      </c>
      <c r="B68" s="28" t="s">
        <v>166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3"/>
      <c r="Q68" s="3"/>
    </row>
    <row r="69" spans="1:17" ht="15">
      <c r="A69" s="11" t="s">
        <v>167</v>
      </c>
      <c r="B69" s="28" t="s">
        <v>168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3"/>
      <c r="Q69" s="3"/>
    </row>
    <row r="70" spans="1:17" ht="15">
      <c r="A70" s="20" t="s">
        <v>169</v>
      </c>
      <c r="B70" s="28" t="s">
        <v>170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3"/>
      <c r="Q70" s="3"/>
    </row>
    <row r="71" spans="1:17" ht="15">
      <c r="A71" s="11" t="s">
        <v>450</v>
      </c>
      <c r="B71" s="28" t="s">
        <v>171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3"/>
      <c r="Q71" s="3"/>
    </row>
    <row r="72" spans="1:17" ht="15">
      <c r="A72" s="20" t="s">
        <v>629</v>
      </c>
      <c r="B72" s="28" t="s">
        <v>172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3"/>
      <c r="Q72" s="3"/>
    </row>
    <row r="73" spans="1:17" ht="15">
      <c r="A73" s="20" t="s">
        <v>630</v>
      </c>
      <c r="B73" s="28" t="s">
        <v>172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3"/>
      <c r="Q73" s="3"/>
    </row>
    <row r="74" spans="1:17" ht="15">
      <c r="A74" s="48" t="s">
        <v>413</v>
      </c>
      <c r="B74" s="51" t="s">
        <v>173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3"/>
      <c r="Q74" s="3"/>
    </row>
    <row r="75" spans="1:17" ht="15.75">
      <c r="A75" s="56" t="s">
        <v>578</v>
      </c>
      <c r="B75" s="5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3"/>
      <c r="Q75" s="3"/>
    </row>
    <row r="76" spans="1:17" ht="15">
      <c r="A76" s="32" t="s">
        <v>174</v>
      </c>
      <c r="B76" s="28" t="s">
        <v>175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3"/>
      <c r="Q76" s="3"/>
    </row>
    <row r="77" spans="1:17" ht="15">
      <c r="A77" s="32" t="s">
        <v>451</v>
      </c>
      <c r="B77" s="28" t="s">
        <v>176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3"/>
      <c r="Q77" s="3"/>
    </row>
    <row r="78" spans="1:17" ht="15">
      <c r="A78" s="32" t="s">
        <v>177</v>
      </c>
      <c r="B78" s="28" t="s">
        <v>178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3"/>
      <c r="Q78" s="3"/>
    </row>
    <row r="79" spans="1:17" ht="15">
      <c r="A79" s="32" t="s">
        <v>179</v>
      </c>
      <c r="B79" s="28" t="s">
        <v>180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3"/>
      <c r="Q79" s="3"/>
    </row>
    <row r="80" spans="1:17" ht="15">
      <c r="A80" s="5" t="s">
        <v>181</v>
      </c>
      <c r="B80" s="28" t="s">
        <v>182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3"/>
      <c r="Q80" s="3"/>
    </row>
    <row r="81" spans="1:17" ht="15">
      <c r="A81" s="5" t="s">
        <v>183</v>
      </c>
      <c r="B81" s="28" t="s">
        <v>184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3"/>
      <c r="Q81" s="3"/>
    </row>
    <row r="82" spans="1:17" ht="15">
      <c r="A82" s="5" t="s">
        <v>185</v>
      </c>
      <c r="B82" s="28" t="s">
        <v>186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3"/>
      <c r="Q82" s="3"/>
    </row>
    <row r="83" spans="1:17" ht="15">
      <c r="A83" s="49" t="s">
        <v>415</v>
      </c>
      <c r="B83" s="51" t="s">
        <v>187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3"/>
      <c r="Q83" s="3"/>
    </row>
    <row r="84" spans="1:17" ht="15">
      <c r="A84" s="12" t="s">
        <v>188</v>
      </c>
      <c r="B84" s="28" t="s">
        <v>189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3"/>
      <c r="Q84" s="3"/>
    </row>
    <row r="85" spans="1:17" ht="15">
      <c r="A85" s="12" t="s">
        <v>190</v>
      </c>
      <c r="B85" s="28" t="s">
        <v>191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3"/>
      <c r="Q85" s="3"/>
    </row>
    <row r="86" spans="1:17" ht="15">
      <c r="A86" s="12" t="s">
        <v>192</v>
      </c>
      <c r="B86" s="28" t="s">
        <v>193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3"/>
      <c r="Q86" s="3"/>
    </row>
    <row r="87" spans="1:17" ht="15">
      <c r="A87" s="12" t="s">
        <v>194</v>
      </c>
      <c r="B87" s="28" t="s">
        <v>195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3"/>
      <c r="Q87" s="3"/>
    </row>
    <row r="88" spans="1:17" ht="15">
      <c r="A88" s="48" t="s">
        <v>416</v>
      </c>
      <c r="B88" s="51" t="s">
        <v>196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3"/>
      <c r="Q88" s="3"/>
    </row>
    <row r="89" spans="1:17" ht="30">
      <c r="A89" s="12" t="s">
        <v>197</v>
      </c>
      <c r="B89" s="28" t="s">
        <v>198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3"/>
      <c r="Q89" s="3"/>
    </row>
    <row r="90" spans="1:17" ht="30">
      <c r="A90" s="12" t="s">
        <v>452</v>
      </c>
      <c r="B90" s="28" t="s">
        <v>199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3"/>
      <c r="Q90" s="3"/>
    </row>
    <row r="91" spans="1:17" ht="30">
      <c r="A91" s="12" t="s">
        <v>453</v>
      </c>
      <c r="B91" s="28" t="s">
        <v>200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3"/>
      <c r="Q91" s="3"/>
    </row>
    <row r="92" spans="1:17" ht="15">
      <c r="A92" s="12" t="s">
        <v>454</v>
      </c>
      <c r="B92" s="28" t="s">
        <v>201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3"/>
      <c r="Q92" s="3"/>
    </row>
    <row r="93" spans="1:17" ht="30">
      <c r="A93" s="12" t="s">
        <v>455</v>
      </c>
      <c r="B93" s="28" t="s">
        <v>202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3"/>
      <c r="Q93" s="3"/>
    </row>
    <row r="94" spans="1:17" ht="30">
      <c r="A94" s="12" t="s">
        <v>456</v>
      </c>
      <c r="B94" s="28" t="s">
        <v>203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3"/>
      <c r="Q94" s="3"/>
    </row>
    <row r="95" spans="1:17" ht="15">
      <c r="A95" s="12" t="s">
        <v>204</v>
      </c>
      <c r="B95" s="28" t="s">
        <v>205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"/>
      <c r="Q95" s="3"/>
    </row>
    <row r="96" spans="1:17" ht="15">
      <c r="A96" s="12" t="s">
        <v>457</v>
      </c>
      <c r="B96" s="28" t="s">
        <v>206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3"/>
      <c r="Q96" s="3"/>
    </row>
    <row r="97" spans="1:17" ht="15">
      <c r="A97" s="48" t="s">
        <v>417</v>
      </c>
      <c r="B97" s="51" t="s">
        <v>207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3"/>
      <c r="Q97" s="3"/>
    </row>
    <row r="98" spans="1:17" ht="15.75">
      <c r="A98" s="56" t="s">
        <v>577</v>
      </c>
      <c r="B98" s="5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3"/>
      <c r="Q98" s="3"/>
    </row>
    <row r="99" spans="1:17" ht="15.75">
      <c r="A99" s="33" t="s">
        <v>465</v>
      </c>
      <c r="B99" s="34" t="s">
        <v>208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3"/>
      <c r="Q99" s="3"/>
    </row>
    <row r="100" spans="1:17" ht="15">
      <c r="A100" s="12" t="s">
        <v>458</v>
      </c>
      <c r="B100" s="4" t="s">
        <v>209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3"/>
      <c r="Q100" s="3"/>
    </row>
    <row r="101" spans="1:17" ht="15">
      <c r="A101" s="12" t="s">
        <v>212</v>
      </c>
      <c r="B101" s="4" t="s">
        <v>213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3"/>
      <c r="Q101" s="3"/>
    </row>
    <row r="102" spans="1:17" ht="15">
      <c r="A102" s="12" t="s">
        <v>459</v>
      </c>
      <c r="B102" s="4" t="s">
        <v>214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3"/>
      <c r="Q102" s="3"/>
    </row>
    <row r="103" spans="1:17" ht="15">
      <c r="A103" s="14" t="s">
        <v>422</v>
      </c>
      <c r="B103" s="6" t="s">
        <v>216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3"/>
      <c r="Q103" s="3"/>
    </row>
    <row r="104" spans="1:17" ht="15">
      <c r="A104" s="35" t="s">
        <v>460</v>
      </c>
      <c r="B104" s="4" t="s">
        <v>217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3"/>
      <c r="Q104" s="3"/>
    </row>
    <row r="105" spans="1:17" ht="15">
      <c r="A105" s="35" t="s">
        <v>428</v>
      </c>
      <c r="B105" s="4" t="s">
        <v>220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3"/>
      <c r="Q105" s="3"/>
    </row>
    <row r="106" spans="1:17" ht="15">
      <c r="A106" s="12" t="s">
        <v>221</v>
      </c>
      <c r="B106" s="4" t="s">
        <v>222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3"/>
      <c r="Q106" s="3"/>
    </row>
    <row r="107" spans="1:17" ht="15">
      <c r="A107" s="12" t="s">
        <v>461</v>
      </c>
      <c r="B107" s="4" t="s">
        <v>223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3"/>
      <c r="Q107" s="3"/>
    </row>
    <row r="108" spans="1:17" ht="15">
      <c r="A108" s="13" t="s">
        <v>425</v>
      </c>
      <c r="B108" s="6" t="s">
        <v>224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3"/>
      <c r="Q108" s="3"/>
    </row>
    <row r="109" spans="1:17" ht="15">
      <c r="A109" s="35" t="s">
        <v>225</v>
      </c>
      <c r="B109" s="4" t="s">
        <v>226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3"/>
      <c r="Q109" s="3"/>
    </row>
    <row r="110" spans="1:17" ht="15">
      <c r="A110" s="35" t="s">
        <v>227</v>
      </c>
      <c r="B110" s="4" t="s">
        <v>228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3"/>
      <c r="Q110" s="3"/>
    </row>
    <row r="111" spans="1:17" ht="15">
      <c r="A111" s="13" t="s">
        <v>229</v>
      </c>
      <c r="B111" s="6" t="s">
        <v>230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3"/>
      <c r="Q111" s="3"/>
    </row>
    <row r="112" spans="1:17" ht="15">
      <c r="A112" s="35" t="s">
        <v>231</v>
      </c>
      <c r="B112" s="4" t="s">
        <v>232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3"/>
      <c r="Q112" s="3"/>
    </row>
    <row r="113" spans="1:17" ht="15">
      <c r="A113" s="35" t="s">
        <v>233</v>
      </c>
      <c r="B113" s="4" t="s">
        <v>234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3"/>
      <c r="Q113" s="3"/>
    </row>
    <row r="114" spans="1:17" ht="15">
      <c r="A114" s="35" t="s">
        <v>235</v>
      </c>
      <c r="B114" s="4" t="s">
        <v>236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3"/>
      <c r="Q114" s="3"/>
    </row>
    <row r="115" spans="1:17" ht="15">
      <c r="A115" s="36" t="s">
        <v>426</v>
      </c>
      <c r="B115" s="37" t="s">
        <v>237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3"/>
      <c r="Q115" s="3"/>
    </row>
    <row r="116" spans="1:17" ht="15">
      <c r="A116" s="35" t="s">
        <v>238</v>
      </c>
      <c r="B116" s="4" t="s">
        <v>239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3"/>
      <c r="Q116" s="3"/>
    </row>
    <row r="117" spans="1:17" ht="15">
      <c r="A117" s="12" t="s">
        <v>240</v>
      </c>
      <c r="B117" s="4" t="s">
        <v>241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3"/>
      <c r="Q117" s="3"/>
    </row>
    <row r="118" spans="1:17" ht="15">
      <c r="A118" s="35" t="s">
        <v>462</v>
      </c>
      <c r="B118" s="4" t="s">
        <v>242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3"/>
      <c r="Q118" s="3"/>
    </row>
    <row r="119" spans="1:17" ht="15">
      <c r="A119" s="35" t="s">
        <v>431</v>
      </c>
      <c r="B119" s="4" t="s">
        <v>243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3"/>
      <c r="Q119" s="3"/>
    </row>
    <row r="120" spans="1:17" ht="15">
      <c r="A120" s="36" t="s">
        <v>432</v>
      </c>
      <c r="B120" s="37" t="s">
        <v>247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3"/>
      <c r="Q120" s="3"/>
    </row>
    <row r="121" spans="1:17" ht="15">
      <c r="A121" s="12" t="s">
        <v>248</v>
      </c>
      <c r="B121" s="4" t="s">
        <v>249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3"/>
      <c r="Q121" s="3"/>
    </row>
    <row r="122" spans="1:17" ht="15.75">
      <c r="A122" s="38" t="s">
        <v>466</v>
      </c>
      <c r="B122" s="39" t="s">
        <v>250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3"/>
      <c r="Q122" s="3"/>
    </row>
    <row r="123" spans="1:17" ht="15.75">
      <c r="A123" s="43" t="s">
        <v>503</v>
      </c>
      <c r="B123" s="44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3"/>
      <c r="Q123" s="3"/>
    </row>
    <row r="124" spans="1:17" ht="25.5">
      <c r="A124" s="1" t="s">
        <v>71</v>
      </c>
      <c r="B124" s="2" t="s">
        <v>496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3"/>
      <c r="Q124" s="3"/>
    </row>
    <row r="125" spans="1:17" ht="15">
      <c r="A125" s="29" t="s">
        <v>251</v>
      </c>
      <c r="B125" s="5" t="s">
        <v>252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3"/>
      <c r="Q125" s="3"/>
    </row>
    <row r="126" spans="1:17" ht="15">
      <c r="A126" s="4" t="s">
        <v>253</v>
      </c>
      <c r="B126" s="5" t="s">
        <v>254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3"/>
      <c r="Q126" s="3"/>
    </row>
    <row r="127" spans="1:17" ht="15">
      <c r="A127" s="4" t="s">
        <v>255</v>
      </c>
      <c r="B127" s="5" t="s">
        <v>256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3"/>
      <c r="Q127" s="3"/>
    </row>
    <row r="128" spans="1:17" ht="15">
      <c r="A128" s="4" t="s">
        <v>257</v>
      </c>
      <c r="B128" s="5" t="s">
        <v>258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3"/>
      <c r="Q128" s="3"/>
    </row>
    <row r="129" spans="1:17" ht="15">
      <c r="A129" s="4" t="s">
        <v>259</v>
      </c>
      <c r="B129" s="5" t="s">
        <v>260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3"/>
      <c r="Q129" s="3"/>
    </row>
    <row r="130" spans="1:17" ht="15">
      <c r="A130" s="4" t="s">
        <v>261</v>
      </c>
      <c r="B130" s="5" t="s">
        <v>262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3"/>
      <c r="Q130" s="3"/>
    </row>
    <row r="131" spans="1:17" ht="15">
      <c r="A131" s="6" t="s">
        <v>506</v>
      </c>
      <c r="B131" s="7" t="s">
        <v>263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3"/>
      <c r="Q131" s="3"/>
    </row>
    <row r="132" spans="1:17" ht="15">
      <c r="A132" s="4" t="s">
        <v>264</v>
      </c>
      <c r="B132" s="5" t="s">
        <v>265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3"/>
      <c r="Q132" s="3"/>
    </row>
    <row r="133" spans="1:17" ht="30">
      <c r="A133" s="4" t="s">
        <v>266</v>
      </c>
      <c r="B133" s="5" t="s">
        <v>267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3"/>
      <c r="Q133" s="3"/>
    </row>
    <row r="134" spans="1:17" ht="30">
      <c r="A134" s="4" t="s">
        <v>467</v>
      </c>
      <c r="B134" s="5" t="s">
        <v>268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3"/>
      <c r="Q134" s="3"/>
    </row>
    <row r="135" spans="1:17" ht="30">
      <c r="A135" s="4" t="s">
        <v>468</v>
      </c>
      <c r="B135" s="5" t="s">
        <v>269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3"/>
      <c r="Q135" s="3"/>
    </row>
    <row r="136" spans="1:17" ht="15">
      <c r="A136" s="4" t="s">
        <v>469</v>
      </c>
      <c r="B136" s="5" t="s">
        <v>270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3"/>
      <c r="Q136" s="3"/>
    </row>
    <row r="137" spans="1:17" ht="15">
      <c r="A137" s="37" t="s">
        <v>507</v>
      </c>
      <c r="B137" s="49" t="s">
        <v>271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3"/>
      <c r="Q137" s="3"/>
    </row>
    <row r="138" spans="1:17" ht="15">
      <c r="A138" s="4" t="s">
        <v>473</v>
      </c>
      <c r="B138" s="5" t="s">
        <v>280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3"/>
      <c r="Q138" s="3"/>
    </row>
    <row r="139" spans="1:17" ht="15">
      <c r="A139" s="4" t="s">
        <v>474</v>
      </c>
      <c r="B139" s="5" t="s">
        <v>281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3"/>
      <c r="Q139" s="3"/>
    </row>
    <row r="140" spans="1:17" ht="15">
      <c r="A140" s="6" t="s">
        <v>509</v>
      </c>
      <c r="B140" s="7" t="s">
        <v>282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3"/>
      <c r="Q140" s="3"/>
    </row>
    <row r="141" spans="1:17" ht="15">
      <c r="A141" s="4" t="s">
        <v>475</v>
      </c>
      <c r="B141" s="5" t="s">
        <v>283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3"/>
      <c r="Q141" s="3"/>
    </row>
    <row r="142" spans="1:17" ht="15">
      <c r="A142" s="4" t="s">
        <v>476</v>
      </c>
      <c r="B142" s="5" t="s">
        <v>284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3"/>
      <c r="Q142" s="3"/>
    </row>
    <row r="143" spans="1:17" ht="15">
      <c r="A143" s="4" t="s">
        <v>477</v>
      </c>
      <c r="B143" s="5" t="s">
        <v>285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3"/>
      <c r="Q143" s="3"/>
    </row>
    <row r="144" spans="1:17" ht="15">
      <c r="A144" s="4" t="s">
        <v>478</v>
      </c>
      <c r="B144" s="5" t="s">
        <v>286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3"/>
      <c r="Q144" s="3"/>
    </row>
    <row r="145" spans="1:17" ht="15">
      <c r="A145" s="4" t="s">
        <v>479</v>
      </c>
      <c r="B145" s="5" t="s">
        <v>289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3"/>
      <c r="Q145" s="3"/>
    </row>
    <row r="146" spans="1:17" ht="15">
      <c r="A146" s="4" t="s">
        <v>290</v>
      </c>
      <c r="B146" s="5" t="s">
        <v>291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3"/>
      <c r="Q146" s="3"/>
    </row>
    <row r="147" spans="1:17" ht="15">
      <c r="A147" s="4" t="s">
        <v>480</v>
      </c>
      <c r="B147" s="5" t="s">
        <v>292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3"/>
      <c r="Q147" s="3"/>
    </row>
    <row r="148" spans="1:17" ht="15">
      <c r="A148" s="4" t="s">
        <v>481</v>
      </c>
      <c r="B148" s="5" t="s">
        <v>297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3"/>
      <c r="Q148" s="3"/>
    </row>
    <row r="149" spans="1:17" ht="15">
      <c r="A149" s="6" t="s">
        <v>510</v>
      </c>
      <c r="B149" s="7" t="s">
        <v>300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3"/>
      <c r="Q149" s="3"/>
    </row>
    <row r="150" spans="1:17" ht="15">
      <c r="A150" s="4" t="s">
        <v>482</v>
      </c>
      <c r="B150" s="5" t="s">
        <v>301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3"/>
      <c r="Q150" s="3"/>
    </row>
    <row r="151" spans="1:17" ht="15">
      <c r="A151" s="37" t="s">
        <v>511</v>
      </c>
      <c r="B151" s="49" t="s">
        <v>302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3"/>
      <c r="Q151" s="3"/>
    </row>
    <row r="152" spans="1:17" ht="15">
      <c r="A152" s="12" t="s">
        <v>303</v>
      </c>
      <c r="B152" s="5" t="s">
        <v>304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3"/>
      <c r="Q152" s="3"/>
    </row>
    <row r="153" spans="1:17" ht="15">
      <c r="A153" s="12" t="s">
        <v>483</v>
      </c>
      <c r="B153" s="5" t="s">
        <v>305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3"/>
      <c r="Q153" s="3"/>
    </row>
    <row r="154" spans="1:17" ht="15">
      <c r="A154" s="12" t="s">
        <v>484</v>
      </c>
      <c r="B154" s="5" t="s">
        <v>306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3"/>
      <c r="Q154" s="3"/>
    </row>
    <row r="155" spans="1:17" ht="15">
      <c r="A155" s="12" t="s">
        <v>485</v>
      </c>
      <c r="B155" s="5" t="s">
        <v>307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3"/>
      <c r="Q155" s="3"/>
    </row>
    <row r="156" spans="1:17" ht="15">
      <c r="A156" s="12" t="s">
        <v>308</v>
      </c>
      <c r="B156" s="5" t="s">
        <v>309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3"/>
      <c r="Q156" s="3"/>
    </row>
    <row r="157" spans="1:17" ht="15">
      <c r="A157" s="12" t="s">
        <v>310</v>
      </c>
      <c r="B157" s="5" t="s">
        <v>311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3"/>
      <c r="Q157" s="3"/>
    </row>
    <row r="158" spans="1:17" ht="15">
      <c r="A158" s="12" t="s">
        <v>312</v>
      </c>
      <c r="B158" s="5" t="s">
        <v>313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3"/>
      <c r="Q158" s="3"/>
    </row>
    <row r="159" spans="1:17" ht="15">
      <c r="A159" s="12" t="s">
        <v>486</v>
      </c>
      <c r="B159" s="5" t="s">
        <v>314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3"/>
      <c r="Q159" s="3"/>
    </row>
    <row r="160" spans="1:17" ht="15">
      <c r="A160" s="12" t="s">
        <v>487</v>
      </c>
      <c r="B160" s="5" t="s">
        <v>315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3"/>
      <c r="Q160" s="3"/>
    </row>
    <row r="161" spans="1:17" ht="15">
      <c r="A161" s="12" t="s">
        <v>488</v>
      </c>
      <c r="B161" s="5" t="s">
        <v>316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3"/>
      <c r="Q161" s="3"/>
    </row>
    <row r="162" spans="1:17" ht="15">
      <c r="A162" s="48" t="s">
        <v>512</v>
      </c>
      <c r="B162" s="49" t="s">
        <v>317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3"/>
      <c r="Q162" s="3"/>
    </row>
    <row r="163" spans="1:17" ht="30">
      <c r="A163" s="12" t="s">
        <v>326</v>
      </c>
      <c r="B163" s="5" t="s">
        <v>327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3"/>
      <c r="Q163" s="3"/>
    </row>
    <row r="164" spans="1:17" ht="30">
      <c r="A164" s="4" t="s">
        <v>492</v>
      </c>
      <c r="B164" s="5" t="s">
        <v>328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3"/>
      <c r="Q164" s="3"/>
    </row>
    <row r="165" spans="1:17" ht="15">
      <c r="A165" s="12" t="s">
        <v>493</v>
      </c>
      <c r="B165" s="5" t="s">
        <v>329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3"/>
      <c r="Q165" s="3"/>
    </row>
    <row r="166" spans="1:17" ht="15">
      <c r="A166" s="37" t="s">
        <v>514</v>
      </c>
      <c r="B166" s="49" t="s">
        <v>330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3"/>
      <c r="Q166" s="3"/>
    </row>
    <row r="167" spans="1:17" ht="15.75">
      <c r="A167" s="56" t="s">
        <v>578</v>
      </c>
      <c r="B167" s="6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3"/>
      <c r="Q167" s="3"/>
    </row>
    <row r="168" spans="1:17" ht="15">
      <c r="A168" s="4" t="s">
        <v>272</v>
      </c>
      <c r="B168" s="5" t="s">
        <v>273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3"/>
      <c r="Q168" s="3"/>
    </row>
    <row r="169" spans="1:17" ht="30">
      <c r="A169" s="4" t="s">
        <v>274</v>
      </c>
      <c r="B169" s="5" t="s">
        <v>275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3"/>
      <c r="Q169" s="3"/>
    </row>
    <row r="170" spans="1:17" ht="30">
      <c r="A170" s="4" t="s">
        <v>470</v>
      </c>
      <c r="B170" s="5" t="s">
        <v>276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3"/>
      <c r="Q170" s="3"/>
    </row>
    <row r="171" spans="1:17" ht="30">
      <c r="A171" s="4" t="s">
        <v>471</v>
      </c>
      <c r="B171" s="5" t="s">
        <v>277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3"/>
      <c r="Q171" s="3"/>
    </row>
    <row r="172" spans="1:17" ht="15">
      <c r="A172" s="4" t="s">
        <v>472</v>
      </c>
      <c r="B172" s="5" t="s">
        <v>278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3"/>
      <c r="Q172" s="3"/>
    </row>
    <row r="173" spans="1:17" ht="15">
      <c r="A173" s="37" t="s">
        <v>508</v>
      </c>
      <c r="B173" s="49" t="s">
        <v>279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3"/>
      <c r="Q173" s="3"/>
    </row>
    <row r="174" spans="1:17" ht="15">
      <c r="A174" s="12" t="s">
        <v>489</v>
      </c>
      <c r="B174" s="5" t="s">
        <v>318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"/>
      <c r="Q174" s="3"/>
    </row>
    <row r="175" spans="1:17" ht="15">
      <c r="A175" s="12" t="s">
        <v>490</v>
      </c>
      <c r="B175" s="5" t="s">
        <v>319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3"/>
      <c r="Q175" s="3"/>
    </row>
    <row r="176" spans="1:17" ht="15">
      <c r="A176" s="12" t="s">
        <v>320</v>
      </c>
      <c r="B176" s="5" t="s">
        <v>321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"/>
      <c r="Q176" s="3"/>
    </row>
    <row r="177" spans="1:17" ht="15">
      <c r="A177" s="12" t="s">
        <v>491</v>
      </c>
      <c r="B177" s="5" t="s">
        <v>322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"/>
      <c r="Q177" s="3"/>
    </row>
    <row r="178" spans="1:17" ht="15">
      <c r="A178" s="12" t="s">
        <v>323</v>
      </c>
      <c r="B178" s="5" t="s">
        <v>324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"/>
      <c r="Q178" s="3"/>
    </row>
    <row r="179" spans="1:17" ht="15">
      <c r="A179" s="37" t="s">
        <v>513</v>
      </c>
      <c r="B179" s="49" t="s">
        <v>325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"/>
      <c r="Q179" s="3"/>
    </row>
    <row r="180" spans="1:17" ht="30">
      <c r="A180" s="12" t="s">
        <v>331</v>
      </c>
      <c r="B180" s="5" t="s">
        <v>332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"/>
      <c r="Q180" s="3"/>
    </row>
    <row r="181" spans="1:17" ht="30">
      <c r="A181" s="4" t="s">
        <v>494</v>
      </c>
      <c r="B181" s="5" t="s">
        <v>333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"/>
      <c r="Q181" s="3"/>
    </row>
    <row r="182" spans="1:17" ht="15">
      <c r="A182" s="12" t="s">
        <v>495</v>
      </c>
      <c r="B182" s="5" t="s">
        <v>334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"/>
      <c r="Q182" s="3"/>
    </row>
    <row r="183" spans="1:17" ht="15">
      <c r="A183" s="37" t="s">
        <v>516</v>
      </c>
      <c r="B183" s="49" t="s">
        <v>335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3"/>
      <c r="Q183" s="3"/>
    </row>
    <row r="184" spans="1:17" ht="15.75">
      <c r="A184" s="56" t="s">
        <v>577</v>
      </c>
      <c r="B184" s="6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"/>
      <c r="Q184" s="3"/>
    </row>
    <row r="185" spans="1:17" ht="15.75">
      <c r="A185" s="47" t="s">
        <v>515</v>
      </c>
      <c r="B185" s="33" t="s">
        <v>336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"/>
      <c r="Q185" s="3"/>
    </row>
    <row r="186" spans="1:17" ht="15.75">
      <c r="A186" s="59" t="s">
        <v>627</v>
      </c>
      <c r="B186" s="58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"/>
      <c r="Q186" s="3"/>
    </row>
    <row r="187" spans="1:17" ht="15.75">
      <c r="A187" s="59" t="s">
        <v>628</v>
      </c>
      <c r="B187" s="58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"/>
      <c r="Q187" s="3"/>
    </row>
    <row r="188" spans="1:17" ht="15">
      <c r="A188" s="35" t="s">
        <v>497</v>
      </c>
      <c r="B188" s="4" t="s">
        <v>337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"/>
      <c r="Q188" s="3"/>
    </row>
    <row r="189" spans="1:17" ht="15">
      <c r="A189" s="12" t="s">
        <v>338</v>
      </c>
      <c r="B189" s="4" t="s">
        <v>339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"/>
      <c r="Q189" s="3"/>
    </row>
    <row r="190" spans="1:17" ht="15">
      <c r="A190" s="35" t="s">
        <v>498</v>
      </c>
      <c r="B190" s="4" t="s">
        <v>340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"/>
      <c r="Q190" s="3"/>
    </row>
    <row r="191" spans="1:17" ht="15">
      <c r="A191" s="14" t="s">
        <v>517</v>
      </c>
      <c r="B191" s="6" t="s">
        <v>341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"/>
      <c r="Q191" s="3"/>
    </row>
    <row r="192" spans="1:17" ht="15">
      <c r="A192" s="12" t="s">
        <v>499</v>
      </c>
      <c r="B192" s="4" t="s">
        <v>342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3"/>
      <c r="Q192" s="3"/>
    </row>
    <row r="193" spans="1:17" ht="15">
      <c r="A193" s="35" t="s">
        <v>343</v>
      </c>
      <c r="B193" s="4" t="s">
        <v>344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3"/>
      <c r="Q193" s="3"/>
    </row>
    <row r="194" spans="1:17" ht="15">
      <c r="A194" s="12" t="s">
        <v>500</v>
      </c>
      <c r="B194" s="4" t="s">
        <v>345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3"/>
      <c r="Q194" s="3"/>
    </row>
    <row r="195" spans="1:17" ht="15">
      <c r="A195" s="35" t="s">
        <v>346</v>
      </c>
      <c r="B195" s="4" t="s">
        <v>347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3"/>
      <c r="Q195" s="3"/>
    </row>
    <row r="196" spans="1:17" ht="15">
      <c r="A196" s="13" t="s">
        <v>518</v>
      </c>
      <c r="B196" s="6" t="s">
        <v>348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3"/>
      <c r="Q196" s="3"/>
    </row>
    <row r="197" spans="1:17" ht="15">
      <c r="A197" s="4" t="s">
        <v>625</v>
      </c>
      <c r="B197" s="4" t="s">
        <v>349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3"/>
      <c r="Q197" s="3"/>
    </row>
    <row r="198" spans="1:17" ht="15">
      <c r="A198" s="4" t="s">
        <v>626</v>
      </c>
      <c r="B198" s="4" t="s">
        <v>349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3"/>
      <c r="Q198" s="3"/>
    </row>
    <row r="199" spans="1:17" ht="15">
      <c r="A199" s="4" t="s">
        <v>623</v>
      </c>
      <c r="B199" s="4" t="s">
        <v>350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3"/>
      <c r="Q199" s="3"/>
    </row>
    <row r="200" spans="1:17" ht="15">
      <c r="A200" s="4" t="s">
        <v>624</v>
      </c>
      <c r="B200" s="4" t="s">
        <v>350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3"/>
      <c r="Q200" s="3"/>
    </row>
    <row r="201" spans="1:17" ht="15">
      <c r="A201" s="6" t="s">
        <v>519</v>
      </c>
      <c r="B201" s="6" t="s">
        <v>351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3"/>
      <c r="Q201" s="3"/>
    </row>
    <row r="202" spans="1:17" ht="15">
      <c r="A202" s="35" t="s">
        <v>352</v>
      </c>
      <c r="B202" s="4" t="s">
        <v>353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3"/>
      <c r="Q202" s="3"/>
    </row>
    <row r="203" spans="1:17" ht="15">
      <c r="A203" s="35" t="s">
        <v>354</v>
      </c>
      <c r="B203" s="4" t="s">
        <v>355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3"/>
      <c r="Q203" s="3"/>
    </row>
    <row r="204" spans="1:17" ht="15">
      <c r="A204" s="35" t="s">
        <v>356</v>
      </c>
      <c r="B204" s="4" t="s">
        <v>357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3"/>
      <c r="Q204" s="3"/>
    </row>
    <row r="205" spans="1:17" ht="15">
      <c r="A205" s="35" t="s">
        <v>358</v>
      </c>
      <c r="B205" s="4" t="s">
        <v>359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3"/>
      <c r="Q205" s="3"/>
    </row>
    <row r="206" spans="1:17" ht="15">
      <c r="A206" s="12" t="s">
        <v>501</v>
      </c>
      <c r="B206" s="4" t="s">
        <v>360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3"/>
      <c r="Q206" s="3"/>
    </row>
    <row r="207" spans="1:17" ht="15">
      <c r="A207" s="14" t="s">
        <v>520</v>
      </c>
      <c r="B207" s="6" t="s">
        <v>362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3"/>
      <c r="Q207" s="3"/>
    </row>
    <row r="208" spans="1:17" ht="15">
      <c r="A208" s="12" t="s">
        <v>363</v>
      </c>
      <c r="B208" s="4" t="s">
        <v>364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"/>
      <c r="Q208" s="3"/>
    </row>
    <row r="209" spans="1:17" ht="15">
      <c r="A209" s="12" t="s">
        <v>365</v>
      </c>
      <c r="B209" s="4" t="s">
        <v>366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3"/>
      <c r="Q209" s="3"/>
    </row>
    <row r="210" spans="1:17" ht="15">
      <c r="A210" s="35" t="s">
        <v>367</v>
      </c>
      <c r="B210" s="4" t="s">
        <v>368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3"/>
      <c r="Q210" s="3"/>
    </row>
    <row r="211" spans="1:17" ht="15">
      <c r="A211" s="35" t="s">
        <v>502</v>
      </c>
      <c r="B211" s="4" t="s">
        <v>369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3"/>
      <c r="Q211" s="3"/>
    </row>
    <row r="212" spans="1:17" ht="15">
      <c r="A212" s="13" t="s">
        <v>521</v>
      </c>
      <c r="B212" s="6" t="s">
        <v>370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3"/>
      <c r="Q212" s="3"/>
    </row>
    <row r="213" spans="1:17" ht="15">
      <c r="A213" s="14" t="s">
        <v>371</v>
      </c>
      <c r="B213" s="6" t="s">
        <v>372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3"/>
      <c r="Q213" s="3"/>
    </row>
    <row r="214" spans="1:17" ht="15.75">
      <c r="A214" s="38" t="s">
        <v>522</v>
      </c>
      <c r="B214" s="39" t="s">
        <v>373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3"/>
      <c r="Q214" s="3"/>
    </row>
    <row r="215" spans="1:17" ht="15.75">
      <c r="A215" s="43" t="s">
        <v>504</v>
      </c>
      <c r="B215" s="44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3"/>
      <c r="Q215" s="3"/>
    </row>
    <row r="216" spans="2:17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ht="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ht="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ht="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3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 t="s">
        <v>685</v>
      </c>
      <c r="B1" s="90"/>
      <c r="C1" s="90"/>
      <c r="D1" s="90"/>
      <c r="E1" s="90"/>
      <c r="F1" s="90"/>
    </row>
    <row r="2" spans="1:9" ht="30.75" customHeight="1">
      <c r="A2" s="416" t="s">
        <v>551</v>
      </c>
      <c r="B2" s="417"/>
      <c r="C2" s="417"/>
      <c r="D2" s="417"/>
      <c r="E2" s="417"/>
      <c r="F2" s="417"/>
      <c r="G2" s="417"/>
      <c r="H2" s="417"/>
      <c r="I2" s="417"/>
    </row>
    <row r="3" spans="1:9" ht="23.25" customHeight="1">
      <c r="A3" s="414" t="s">
        <v>4</v>
      </c>
      <c r="B3" s="415"/>
      <c r="C3" s="415"/>
      <c r="D3" s="415"/>
      <c r="E3" s="415"/>
      <c r="F3" s="415"/>
      <c r="G3" s="415"/>
      <c r="H3" s="415"/>
      <c r="I3" s="415"/>
    </row>
    <row r="5" ht="15">
      <c r="A5" s="3" t="s">
        <v>660</v>
      </c>
    </row>
    <row r="6" spans="1:9" ht="36.75">
      <c r="A6" s="95" t="s">
        <v>23</v>
      </c>
      <c r="B6" s="96" t="s">
        <v>24</v>
      </c>
      <c r="C6" s="96" t="s">
        <v>25</v>
      </c>
      <c r="D6" s="96" t="s">
        <v>33</v>
      </c>
      <c r="E6" s="96" t="s">
        <v>26</v>
      </c>
      <c r="F6" s="96" t="s">
        <v>34</v>
      </c>
      <c r="G6" s="96" t="s">
        <v>35</v>
      </c>
      <c r="H6" s="96" t="s">
        <v>36</v>
      </c>
      <c r="I6" s="103" t="s">
        <v>27</v>
      </c>
    </row>
    <row r="7" spans="1:9" ht="15.75">
      <c r="A7" s="97"/>
      <c r="B7" s="97"/>
      <c r="C7" s="98"/>
      <c r="D7" s="98"/>
      <c r="E7" s="98"/>
      <c r="F7" s="98"/>
      <c r="G7" s="98"/>
      <c r="H7" s="98"/>
      <c r="I7" s="98"/>
    </row>
    <row r="8" spans="1:9" ht="15.75">
      <c r="A8" s="97"/>
      <c r="B8" s="97"/>
      <c r="C8" s="98"/>
      <c r="D8" s="98"/>
      <c r="E8" s="98"/>
      <c r="F8" s="98"/>
      <c r="G8" s="98"/>
      <c r="H8" s="98"/>
      <c r="I8" s="98"/>
    </row>
    <row r="9" spans="1:9" ht="15.75">
      <c r="A9" s="97"/>
      <c r="B9" s="97"/>
      <c r="C9" s="98"/>
      <c r="D9" s="98"/>
      <c r="E9" s="98"/>
      <c r="F9" s="98"/>
      <c r="G9" s="98"/>
      <c r="H9" s="98"/>
      <c r="I9" s="98"/>
    </row>
    <row r="10" spans="1:9" ht="15.75">
      <c r="A10" s="97"/>
      <c r="B10" s="97"/>
      <c r="C10" s="98"/>
      <c r="D10" s="98"/>
      <c r="E10" s="98"/>
      <c r="F10" s="98"/>
      <c r="G10" s="98"/>
      <c r="H10" s="98"/>
      <c r="I10" s="98"/>
    </row>
    <row r="11" spans="1:9" ht="15">
      <c r="A11" s="99" t="s">
        <v>28</v>
      </c>
      <c r="B11" s="99"/>
      <c r="C11" s="100"/>
      <c r="D11" s="100"/>
      <c r="E11" s="100"/>
      <c r="F11" s="100"/>
      <c r="G11" s="100"/>
      <c r="H11" s="100"/>
      <c r="I11" s="100"/>
    </row>
    <row r="12" spans="1:9" ht="15.75">
      <c r="A12" s="97"/>
      <c r="B12" s="97"/>
      <c r="C12" s="98"/>
      <c r="D12" s="98"/>
      <c r="E12" s="98"/>
      <c r="F12" s="98"/>
      <c r="G12" s="98"/>
      <c r="H12" s="98"/>
      <c r="I12" s="98"/>
    </row>
    <row r="13" spans="1:9" ht="15.75">
      <c r="A13" s="97"/>
      <c r="B13" s="97"/>
      <c r="C13" s="98"/>
      <c r="D13" s="98"/>
      <c r="E13" s="98"/>
      <c r="F13" s="98"/>
      <c r="G13" s="98"/>
      <c r="H13" s="98"/>
      <c r="I13" s="98"/>
    </row>
    <row r="14" spans="1:9" ht="15.75">
      <c r="A14" s="97"/>
      <c r="B14" s="97"/>
      <c r="C14" s="98"/>
      <c r="D14" s="98"/>
      <c r="E14" s="98"/>
      <c r="F14" s="98"/>
      <c r="G14" s="98"/>
      <c r="H14" s="98"/>
      <c r="I14" s="98"/>
    </row>
    <row r="15" spans="1:9" ht="15.75">
      <c r="A15" s="97"/>
      <c r="B15" s="97"/>
      <c r="C15" s="98"/>
      <c r="D15" s="98"/>
      <c r="E15" s="98"/>
      <c r="F15" s="98"/>
      <c r="G15" s="98"/>
      <c r="H15" s="98"/>
      <c r="I15" s="98"/>
    </row>
    <row r="16" spans="1:9" ht="15">
      <c r="A16" s="99" t="s">
        <v>29</v>
      </c>
      <c r="B16" s="99"/>
      <c r="C16" s="100"/>
      <c r="D16" s="100"/>
      <c r="E16" s="100"/>
      <c r="F16" s="100"/>
      <c r="G16" s="100"/>
      <c r="H16" s="100"/>
      <c r="I16" s="100"/>
    </row>
    <row r="17" spans="1:9" ht="15.75">
      <c r="A17" s="97"/>
      <c r="B17" s="97"/>
      <c r="C17" s="98"/>
      <c r="D17" s="98"/>
      <c r="E17" s="98"/>
      <c r="F17" s="98"/>
      <c r="G17" s="98"/>
      <c r="H17" s="98"/>
      <c r="I17" s="98"/>
    </row>
    <row r="18" spans="1:9" ht="15.75">
      <c r="A18" s="97"/>
      <c r="B18" s="97"/>
      <c r="C18" s="98"/>
      <c r="D18" s="98"/>
      <c r="E18" s="98"/>
      <c r="F18" s="98"/>
      <c r="G18" s="98"/>
      <c r="H18" s="98"/>
      <c r="I18" s="98"/>
    </row>
    <row r="19" spans="1:9" ht="15.75">
      <c r="A19" s="97"/>
      <c r="B19" s="97"/>
      <c r="C19" s="98"/>
      <c r="D19" s="98"/>
      <c r="E19" s="98"/>
      <c r="F19" s="98"/>
      <c r="G19" s="98"/>
      <c r="H19" s="98"/>
      <c r="I19" s="98"/>
    </row>
    <row r="20" spans="1:9" ht="15.75">
      <c r="A20" s="97"/>
      <c r="B20" s="97"/>
      <c r="C20" s="98"/>
      <c r="D20" s="98"/>
      <c r="E20" s="98"/>
      <c r="F20" s="98"/>
      <c r="G20" s="98"/>
      <c r="H20" s="98"/>
      <c r="I20" s="98"/>
    </row>
    <row r="21" spans="1:9" ht="15">
      <c r="A21" s="99" t="s">
        <v>30</v>
      </c>
      <c r="B21" s="99"/>
      <c r="C21" s="100"/>
      <c r="D21" s="100"/>
      <c r="E21" s="100"/>
      <c r="F21" s="100"/>
      <c r="G21" s="100"/>
      <c r="H21" s="100"/>
      <c r="I21" s="100"/>
    </row>
    <row r="22" spans="1:9" ht="15.75">
      <c r="A22" s="97"/>
      <c r="B22" s="97"/>
      <c r="C22" s="98"/>
      <c r="D22" s="98"/>
      <c r="E22" s="98"/>
      <c r="F22" s="98"/>
      <c r="G22" s="98"/>
      <c r="H22" s="98"/>
      <c r="I22" s="98"/>
    </row>
    <row r="23" spans="1:9" ht="15.75">
      <c r="A23" s="97"/>
      <c r="B23" s="97"/>
      <c r="C23" s="98"/>
      <c r="D23" s="98"/>
      <c r="E23" s="98"/>
      <c r="F23" s="98"/>
      <c r="G23" s="98"/>
      <c r="H23" s="98"/>
      <c r="I23" s="98"/>
    </row>
    <row r="24" spans="1:9" ht="15.75">
      <c r="A24" s="97"/>
      <c r="B24" s="97"/>
      <c r="C24" s="98"/>
      <c r="D24" s="98"/>
      <c r="E24" s="98"/>
      <c r="F24" s="98"/>
      <c r="G24" s="98"/>
      <c r="H24" s="98"/>
      <c r="I24" s="98"/>
    </row>
    <row r="25" spans="1:9" ht="15.75">
      <c r="A25" s="97"/>
      <c r="B25" s="97"/>
      <c r="C25" s="98"/>
      <c r="D25" s="98"/>
      <c r="E25" s="98"/>
      <c r="F25" s="98"/>
      <c r="G25" s="98"/>
      <c r="H25" s="98"/>
      <c r="I25" s="98"/>
    </row>
    <row r="26" spans="1:9" ht="15">
      <c r="A26" s="99" t="s">
        <v>31</v>
      </c>
      <c r="B26" s="99"/>
      <c r="C26" s="100"/>
      <c r="D26" s="100"/>
      <c r="E26" s="100"/>
      <c r="F26" s="100"/>
      <c r="G26" s="100"/>
      <c r="H26" s="100"/>
      <c r="I26" s="100"/>
    </row>
    <row r="27" spans="1:9" ht="15">
      <c r="A27" s="99"/>
      <c r="B27" s="99"/>
      <c r="C27" s="100"/>
      <c r="D27" s="100"/>
      <c r="E27" s="100"/>
      <c r="F27" s="100"/>
      <c r="G27" s="100"/>
      <c r="H27" s="100"/>
      <c r="I27" s="100"/>
    </row>
    <row r="28" spans="1:9" ht="15">
      <c r="A28" s="99"/>
      <c r="B28" s="99"/>
      <c r="C28" s="100"/>
      <c r="D28" s="100"/>
      <c r="E28" s="100"/>
      <c r="F28" s="100"/>
      <c r="G28" s="100"/>
      <c r="H28" s="100"/>
      <c r="I28" s="100"/>
    </row>
    <row r="29" spans="1:9" ht="15">
      <c r="A29" s="99"/>
      <c r="B29" s="99"/>
      <c r="C29" s="100"/>
      <c r="D29" s="100"/>
      <c r="E29" s="100"/>
      <c r="F29" s="100"/>
      <c r="G29" s="100"/>
      <c r="H29" s="100"/>
      <c r="I29" s="100"/>
    </row>
    <row r="30" spans="1:9" ht="15">
      <c r="A30" s="99"/>
      <c r="B30" s="99"/>
      <c r="C30" s="100"/>
      <c r="D30" s="100"/>
      <c r="E30" s="100"/>
      <c r="F30" s="100"/>
      <c r="G30" s="100"/>
      <c r="H30" s="100"/>
      <c r="I30" s="100"/>
    </row>
    <row r="31" spans="1:9" ht="16.5">
      <c r="A31" s="101" t="s">
        <v>32</v>
      </c>
      <c r="B31" s="97"/>
      <c r="C31" s="102"/>
      <c r="D31" s="102"/>
      <c r="E31" s="102"/>
      <c r="F31" s="102"/>
      <c r="G31" s="102"/>
      <c r="H31" s="102"/>
      <c r="I31" s="102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8"/>
  <sheetViews>
    <sheetView zoomScalePageLayoutView="0" workbookViewId="0" topLeftCell="B1">
      <pane ySplit="5" topLeftCell="A75" activePane="bottomLeft" state="frozen"/>
      <selection pane="topLeft" activeCell="C1" sqref="C1"/>
      <selection pane="bottomLeft" activeCell="K35" sqref="K35"/>
    </sheetView>
  </sheetViews>
  <sheetFormatPr defaultColWidth="9.140625" defaultRowHeight="15"/>
  <cols>
    <col min="1" max="1" width="4.57421875" style="146" customWidth="1"/>
    <col min="2" max="2" width="79.140625" style="146" customWidth="1"/>
    <col min="3" max="3" width="9.140625" style="146" customWidth="1"/>
    <col min="4" max="11" width="9.28125" style="282" customWidth="1"/>
    <col min="12" max="12" width="9.8515625" style="282" customWidth="1"/>
    <col min="13" max="16384" width="9.140625" style="146" customWidth="1"/>
  </cols>
  <sheetData>
    <row r="1" spans="2:11" ht="30.75" customHeight="1">
      <c r="B1" s="370" t="s">
        <v>952</v>
      </c>
      <c r="C1" s="370"/>
      <c r="D1" s="370"/>
      <c r="E1" s="370"/>
      <c r="F1" s="370"/>
      <c r="G1" s="370"/>
      <c r="H1" s="370"/>
      <c r="I1" s="370"/>
      <c r="J1" s="370"/>
      <c r="K1" s="370"/>
    </row>
    <row r="2" spans="2:12" ht="15.75">
      <c r="B2" s="370" t="s">
        <v>827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2:12" ht="15.75">
      <c r="B3" s="371"/>
      <c r="C3" s="371"/>
      <c r="D3" s="371"/>
      <c r="E3" s="301"/>
      <c r="F3" s="301"/>
      <c r="G3" s="372" t="s">
        <v>953</v>
      </c>
      <c r="H3" s="372"/>
      <c r="I3" s="372"/>
      <c r="J3" s="372"/>
      <c r="K3" s="372"/>
      <c r="L3" s="372"/>
    </row>
    <row r="4" spans="1:12" ht="27.75" customHeight="1">
      <c r="A4" s="177"/>
      <c r="B4" s="178" t="s">
        <v>838</v>
      </c>
      <c r="C4" s="179" t="s">
        <v>833</v>
      </c>
      <c r="D4" s="302" t="s">
        <v>834</v>
      </c>
      <c r="E4" s="302" t="s">
        <v>835</v>
      </c>
      <c r="F4" s="302" t="s">
        <v>836</v>
      </c>
      <c r="G4" s="302" t="s">
        <v>837</v>
      </c>
      <c r="H4" s="302" t="s">
        <v>839</v>
      </c>
      <c r="I4" s="302" t="s">
        <v>840</v>
      </c>
      <c r="J4" s="302" t="s">
        <v>841</v>
      </c>
      <c r="K4" s="302" t="s">
        <v>917</v>
      </c>
      <c r="L4" s="302" t="s">
        <v>919</v>
      </c>
    </row>
    <row r="5" spans="1:12" s="296" customFormat="1" ht="63.75">
      <c r="A5" s="293"/>
      <c r="B5" s="148" t="s">
        <v>71</v>
      </c>
      <c r="C5" s="149" t="s">
        <v>21</v>
      </c>
      <c r="D5" s="303" t="s">
        <v>908</v>
      </c>
      <c r="E5" s="303" t="s">
        <v>914</v>
      </c>
      <c r="F5" s="303" t="s">
        <v>913</v>
      </c>
      <c r="G5" s="303" t="s">
        <v>909</v>
      </c>
      <c r="H5" s="303" t="s">
        <v>915</v>
      </c>
      <c r="I5" s="303" t="s">
        <v>916</v>
      </c>
      <c r="J5" s="303" t="s">
        <v>920</v>
      </c>
      <c r="K5" s="304" t="s">
        <v>910</v>
      </c>
      <c r="L5" s="304" t="s">
        <v>912</v>
      </c>
    </row>
    <row r="6" spans="1:12" s="278" customFormat="1" ht="15" customHeight="1">
      <c r="A6" s="199" t="s">
        <v>707</v>
      </c>
      <c r="B6" s="156" t="s">
        <v>251</v>
      </c>
      <c r="C6" s="160" t="s">
        <v>252</v>
      </c>
      <c r="D6" s="363">
        <v>53807</v>
      </c>
      <c r="E6" s="299"/>
      <c r="F6" s="299">
        <f aca="true" t="shared" si="0" ref="F6:F11">SUM(D6:E6)</f>
        <v>53807</v>
      </c>
      <c r="G6" s="299"/>
      <c r="H6" s="299"/>
      <c r="I6" s="299"/>
      <c r="J6" s="299"/>
      <c r="K6" s="299">
        <f>SUM(D6,G6,J6)</f>
        <v>53807</v>
      </c>
      <c r="L6" s="299">
        <f aca="true" t="shared" si="1" ref="L6:L11">SUM(F6,I6,J6)</f>
        <v>53807</v>
      </c>
    </row>
    <row r="7" spans="1:12" s="278" customFormat="1" ht="15" customHeight="1">
      <c r="A7" s="199" t="s">
        <v>708</v>
      </c>
      <c r="B7" s="157" t="s">
        <v>253</v>
      </c>
      <c r="C7" s="160" t="s">
        <v>254</v>
      </c>
      <c r="D7" s="363">
        <v>68662</v>
      </c>
      <c r="E7" s="299"/>
      <c r="F7" s="299">
        <f t="shared" si="0"/>
        <v>68662</v>
      </c>
      <c r="G7" s="299"/>
      <c r="H7" s="299"/>
      <c r="I7" s="299"/>
      <c r="J7" s="299"/>
      <c r="K7" s="299">
        <f>SUM(D7,G7,J7)</f>
        <v>68662</v>
      </c>
      <c r="L7" s="299">
        <f t="shared" si="1"/>
        <v>68662</v>
      </c>
    </row>
    <row r="8" spans="1:12" s="278" customFormat="1" ht="15" customHeight="1">
      <c r="A8" s="199" t="s">
        <v>710</v>
      </c>
      <c r="B8" s="157" t="s">
        <v>255</v>
      </c>
      <c r="C8" s="160" t="s">
        <v>256</v>
      </c>
      <c r="D8" s="363">
        <v>34624</v>
      </c>
      <c r="E8" s="299"/>
      <c r="F8" s="299">
        <f t="shared" si="0"/>
        <v>34624</v>
      </c>
      <c r="G8" s="299"/>
      <c r="H8" s="299"/>
      <c r="I8" s="299"/>
      <c r="J8" s="299"/>
      <c r="K8" s="299">
        <f>SUM(D8,G8,J8)</f>
        <v>34624</v>
      </c>
      <c r="L8" s="299">
        <f t="shared" si="1"/>
        <v>34624</v>
      </c>
    </row>
    <row r="9" spans="1:12" s="278" customFormat="1" ht="15" customHeight="1">
      <c r="A9" s="199" t="s">
        <v>712</v>
      </c>
      <c r="B9" s="157" t="s">
        <v>257</v>
      </c>
      <c r="C9" s="160" t="s">
        <v>258</v>
      </c>
      <c r="D9" s="363">
        <v>2749</v>
      </c>
      <c r="E9" s="299"/>
      <c r="F9" s="299">
        <f t="shared" si="0"/>
        <v>2749</v>
      </c>
      <c r="G9" s="299"/>
      <c r="H9" s="299"/>
      <c r="I9" s="299"/>
      <c r="J9" s="299"/>
      <c r="K9" s="299">
        <f>SUM(D9,G9,J9)</f>
        <v>2749</v>
      </c>
      <c r="L9" s="299">
        <f t="shared" si="1"/>
        <v>2749</v>
      </c>
    </row>
    <row r="10" spans="1:12" s="278" customFormat="1" ht="15" customHeight="1">
      <c r="A10" s="199" t="s">
        <v>714</v>
      </c>
      <c r="B10" s="157" t="s">
        <v>259</v>
      </c>
      <c r="C10" s="160" t="s">
        <v>260</v>
      </c>
      <c r="D10" s="299">
        <v>0</v>
      </c>
      <c r="E10" s="299">
        <v>643</v>
      </c>
      <c r="F10" s="299">
        <f t="shared" si="0"/>
        <v>643</v>
      </c>
      <c r="G10" s="299"/>
      <c r="H10" s="299"/>
      <c r="I10" s="299"/>
      <c r="J10" s="299"/>
      <c r="K10" s="299"/>
      <c r="L10" s="299">
        <f t="shared" si="1"/>
        <v>643</v>
      </c>
    </row>
    <row r="11" spans="1:12" s="278" customFormat="1" ht="15" customHeight="1">
      <c r="A11" s="199" t="s">
        <v>716</v>
      </c>
      <c r="B11" s="157" t="s">
        <v>261</v>
      </c>
      <c r="C11" s="160" t="s">
        <v>262</v>
      </c>
      <c r="D11" s="299"/>
      <c r="E11" s="299"/>
      <c r="F11" s="299">
        <f t="shared" si="0"/>
        <v>0</v>
      </c>
      <c r="G11" s="299"/>
      <c r="H11" s="299"/>
      <c r="I11" s="299"/>
      <c r="J11" s="299"/>
      <c r="K11" s="299"/>
      <c r="L11" s="299">
        <f t="shared" si="1"/>
        <v>0</v>
      </c>
    </row>
    <row r="12" spans="1:12" s="278" customFormat="1" ht="15" customHeight="1">
      <c r="A12" s="199" t="s">
        <v>717</v>
      </c>
      <c r="B12" s="161" t="s">
        <v>506</v>
      </c>
      <c r="C12" s="180" t="s">
        <v>263</v>
      </c>
      <c r="D12" s="299">
        <f>SUM(D6:D11)</f>
        <v>159842</v>
      </c>
      <c r="E12" s="299">
        <f>SUM(E6:E11)</f>
        <v>643</v>
      </c>
      <c r="F12" s="299">
        <f>SUM(F6:F11)</f>
        <v>160485</v>
      </c>
      <c r="G12" s="299"/>
      <c r="H12" s="299"/>
      <c r="I12" s="299"/>
      <c r="J12" s="299"/>
      <c r="K12" s="299">
        <f>SUM(K6:K11)</f>
        <v>159842</v>
      </c>
      <c r="L12" s="299">
        <f>SUM(L6:L11)</f>
        <v>160485</v>
      </c>
    </row>
    <row r="13" spans="1:12" s="278" customFormat="1" ht="15" customHeight="1">
      <c r="A13" s="199" t="s">
        <v>718</v>
      </c>
      <c r="B13" s="157" t="s">
        <v>264</v>
      </c>
      <c r="C13" s="160" t="s">
        <v>265</v>
      </c>
      <c r="D13" s="299"/>
      <c r="E13" s="299"/>
      <c r="F13" s="299"/>
      <c r="G13" s="299"/>
      <c r="H13" s="299"/>
      <c r="I13" s="299"/>
      <c r="J13" s="299"/>
      <c r="K13" s="299"/>
      <c r="L13" s="299"/>
    </row>
    <row r="14" spans="1:12" s="278" customFormat="1" ht="15" customHeight="1">
      <c r="A14" s="199" t="s">
        <v>720</v>
      </c>
      <c r="B14" s="157" t="s">
        <v>266</v>
      </c>
      <c r="C14" s="160" t="s">
        <v>267</v>
      </c>
      <c r="D14" s="299"/>
      <c r="E14" s="299"/>
      <c r="F14" s="299"/>
      <c r="G14" s="299"/>
      <c r="H14" s="299"/>
      <c r="I14" s="299"/>
      <c r="J14" s="299"/>
      <c r="K14" s="299"/>
      <c r="L14" s="299"/>
    </row>
    <row r="15" spans="1:12" s="278" customFormat="1" ht="15" customHeight="1">
      <c r="A15" s="199" t="s">
        <v>730</v>
      </c>
      <c r="B15" s="157" t="s">
        <v>467</v>
      </c>
      <c r="C15" s="160" t="s">
        <v>268</v>
      </c>
      <c r="D15" s="299"/>
      <c r="E15" s="299"/>
      <c r="F15" s="299"/>
      <c r="G15" s="299"/>
      <c r="H15" s="299"/>
      <c r="I15" s="299"/>
      <c r="J15" s="299"/>
      <c r="K15" s="299"/>
      <c r="L15" s="299"/>
    </row>
    <row r="16" spans="1:12" s="278" customFormat="1" ht="15" customHeight="1">
      <c r="A16" s="199" t="s">
        <v>732</v>
      </c>
      <c r="B16" s="157" t="s">
        <v>468</v>
      </c>
      <c r="C16" s="160" t="s">
        <v>269</v>
      </c>
      <c r="D16" s="299"/>
      <c r="E16" s="299"/>
      <c r="F16" s="299"/>
      <c r="G16" s="299"/>
      <c r="H16" s="299"/>
      <c r="I16" s="299"/>
      <c r="J16" s="299"/>
      <c r="K16" s="299"/>
      <c r="L16" s="299"/>
    </row>
    <row r="17" spans="1:12" s="278" customFormat="1" ht="15" customHeight="1">
      <c r="A17" s="199" t="s">
        <v>734</v>
      </c>
      <c r="B17" s="157" t="s">
        <v>469</v>
      </c>
      <c r="C17" s="160" t="s">
        <v>270</v>
      </c>
      <c r="D17" s="363">
        <v>26286</v>
      </c>
      <c r="E17" s="299"/>
      <c r="F17" s="299">
        <f>SUM(D17:E17)</f>
        <v>26286</v>
      </c>
      <c r="G17" s="299"/>
      <c r="H17" s="299"/>
      <c r="I17" s="299"/>
      <c r="J17" s="299"/>
      <c r="K17" s="299">
        <f>SUM(D17,G17,J17)</f>
        <v>26286</v>
      </c>
      <c r="L17" s="299">
        <f>SUM(F17,I17,J17)</f>
        <v>26286</v>
      </c>
    </row>
    <row r="18" spans="1:12" s="278" customFormat="1" ht="15" customHeight="1">
      <c r="A18" s="199" t="s">
        <v>736</v>
      </c>
      <c r="B18" s="164" t="s">
        <v>507</v>
      </c>
      <c r="C18" s="171" t="s">
        <v>271</v>
      </c>
      <c r="D18" s="299">
        <f>D17+D12</f>
        <v>186128</v>
      </c>
      <c r="E18" s="299">
        <f>SUM(E12:E17)</f>
        <v>643</v>
      </c>
      <c r="F18" s="299">
        <f>SUM(F12:F17)</f>
        <v>186771</v>
      </c>
      <c r="G18" s="299"/>
      <c r="H18" s="299"/>
      <c r="I18" s="299"/>
      <c r="J18" s="299"/>
      <c r="K18" s="299">
        <f>SUM(K12:K17)</f>
        <v>186128</v>
      </c>
      <c r="L18" s="299">
        <f>SUM(L12:L17)</f>
        <v>186771</v>
      </c>
    </row>
    <row r="19" spans="1:12" s="278" customFormat="1" ht="15" customHeight="1">
      <c r="A19" s="199" t="s">
        <v>737</v>
      </c>
      <c r="B19" s="157" t="s">
        <v>473</v>
      </c>
      <c r="C19" s="160" t="s">
        <v>280</v>
      </c>
      <c r="D19" s="299"/>
      <c r="E19" s="299"/>
      <c r="F19" s="299"/>
      <c r="G19" s="299"/>
      <c r="H19" s="299"/>
      <c r="I19" s="299"/>
      <c r="J19" s="299"/>
      <c r="K19" s="299">
        <f>SUM(G19:J19)</f>
        <v>0</v>
      </c>
      <c r="L19" s="299"/>
    </row>
    <row r="20" spans="1:12" s="278" customFormat="1" ht="15" customHeight="1">
      <c r="A20" s="199" t="s">
        <v>738</v>
      </c>
      <c r="B20" s="157" t="s">
        <v>474</v>
      </c>
      <c r="C20" s="160" t="s">
        <v>281</v>
      </c>
      <c r="D20" s="299"/>
      <c r="E20" s="299"/>
      <c r="F20" s="299"/>
      <c r="G20" s="299"/>
      <c r="H20" s="299"/>
      <c r="I20" s="299"/>
      <c r="J20" s="299"/>
      <c r="K20" s="299">
        <f>SUM(G20:J20)</f>
        <v>0</v>
      </c>
      <c r="L20" s="299"/>
    </row>
    <row r="21" spans="1:12" s="278" customFormat="1" ht="15" customHeight="1">
      <c r="A21" s="199" t="s">
        <v>739</v>
      </c>
      <c r="B21" s="161" t="s">
        <v>509</v>
      </c>
      <c r="C21" s="180" t="s">
        <v>282</v>
      </c>
      <c r="D21" s="299"/>
      <c r="E21" s="299"/>
      <c r="F21" s="299"/>
      <c r="G21" s="299"/>
      <c r="H21" s="299"/>
      <c r="I21" s="299"/>
      <c r="J21" s="299"/>
      <c r="K21" s="299"/>
      <c r="L21" s="299"/>
    </row>
    <row r="22" spans="1:12" s="278" customFormat="1" ht="15" customHeight="1">
      <c r="A22" s="199" t="s">
        <v>740</v>
      </c>
      <c r="B22" s="157" t="s">
        <v>475</v>
      </c>
      <c r="C22" s="160" t="s">
        <v>283</v>
      </c>
      <c r="D22" s="299"/>
      <c r="E22" s="299"/>
      <c r="F22" s="299"/>
      <c r="G22" s="299"/>
      <c r="H22" s="299"/>
      <c r="I22" s="299"/>
      <c r="J22" s="299"/>
      <c r="K22" s="299"/>
      <c r="L22" s="299"/>
    </row>
    <row r="23" spans="1:12" s="278" customFormat="1" ht="15" customHeight="1">
      <c r="A23" s="199" t="s">
        <v>741</v>
      </c>
      <c r="B23" s="157" t="s">
        <v>476</v>
      </c>
      <c r="C23" s="160" t="s">
        <v>284</v>
      </c>
      <c r="D23" s="299"/>
      <c r="E23" s="299"/>
      <c r="F23" s="299"/>
      <c r="G23" s="299"/>
      <c r="H23" s="299"/>
      <c r="I23" s="299"/>
      <c r="J23" s="299"/>
      <c r="K23" s="299"/>
      <c r="L23" s="299"/>
    </row>
    <row r="24" spans="1:12" s="278" customFormat="1" ht="15" customHeight="1">
      <c r="A24" s="199" t="s">
        <v>742</v>
      </c>
      <c r="B24" s="157" t="s">
        <v>477</v>
      </c>
      <c r="C24" s="160" t="s">
        <v>285</v>
      </c>
      <c r="D24" s="363">
        <v>23500</v>
      </c>
      <c r="E24" s="299"/>
      <c r="F24" s="299">
        <f>SUM(D24:E24)</f>
        <v>23500</v>
      </c>
      <c r="G24" s="299"/>
      <c r="H24" s="299"/>
      <c r="I24" s="299"/>
      <c r="J24" s="299"/>
      <c r="K24" s="299">
        <f>SUM(D24,G24,J24)</f>
        <v>23500</v>
      </c>
      <c r="L24" s="299">
        <f>SUM(F24,I24,J24)</f>
        <v>23500</v>
      </c>
    </row>
    <row r="25" spans="1:12" s="278" customFormat="1" ht="15" customHeight="1">
      <c r="A25" s="199" t="s">
        <v>743</v>
      </c>
      <c r="B25" s="157" t="s">
        <v>478</v>
      </c>
      <c r="C25" s="160" t="s">
        <v>286</v>
      </c>
      <c r="D25" s="363">
        <v>55000</v>
      </c>
      <c r="E25" s="299"/>
      <c r="F25" s="299">
        <f>SUM(D25:E25)</f>
        <v>55000</v>
      </c>
      <c r="G25" s="299"/>
      <c r="H25" s="299"/>
      <c r="I25" s="299"/>
      <c r="J25" s="299"/>
      <c r="K25" s="299">
        <f>SUM(D25,G25,J25)</f>
        <v>55000</v>
      </c>
      <c r="L25" s="299">
        <f>SUM(F25,I25,J25)</f>
        <v>55000</v>
      </c>
    </row>
    <row r="26" spans="1:12" s="278" customFormat="1" ht="15" customHeight="1">
      <c r="A26" s="199" t="s">
        <v>744</v>
      </c>
      <c r="B26" s="157" t="s">
        <v>479</v>
      </c>
      <c r="C26" s="160" t="s">
        <v>289</v>
      </c>
      <c r="D26" s="299"/>
      <c r="E26" s="299"/>
      <c r="F26" s="299"/>
      <c r="G26" s="299"/>
      <c r="H26" s="299"/>
      <c r="I26" s="299"/>
      <c r="J26" s="299"/>
      <c r="K26" s="299"/>
      <c r="L26" s="299"/>
    </row>
    <row r="27" spans="1:12" s="278" customFormat="1" ht="15" customHeight="1">
      <c r="A27" s="199" t="s">
        <v>745</v>
      </c>
      <c r="B27" s="157" t="s">
        <v>290</v>
      </c>
      <c r="C27" s="160" t="s">
        <v>291</v>
      </c>
      <c r="D27" s="299"/>
      <c r="E27" s="299"/>
      <c r="F27" s="299"/>
      <c r="G27" s="299"/>
      <c r="H27" s="299"/>
      <c r="I27" s="299"/>
      <c r="J27" s="299"/>
      <c r="K27" s="299"/>
      <c r="L27" s="299"/>
    </row>
    <row r="28" spans="1:12" s="278" customFormat="1" ht="15" customHeight="1">
      <c r="A28" s="199" t="s">
        <v>746</v>
      </c>
      <c r="B28" s="157" t="s">
        <v>480</v>
      </c>
      <c r="C28" s="160" t="s">
        <v>292</v>
      </c>
      <c r="D28" s="363">
        <v>7000</v>
      </c>
      <c r="E28" s="299"/>
      <c r="F28" s="299">
        <f>SUM(D28:E28)</f>
        <v>7000</v>
      </c>
      <c r="G28" s="299"/>
      <c r="H28" s="299"/>
      <c r="I28" s="299"/>
      <c r="J28" s="299"/>
      <c r="K28" s="299">
        <f>SUM(D28,G28,J28)</f>
        <v>7000</v>
      </c>
      <c r="L28" s="299">
        <f>SUM(F28,I28,J28)</f>
        <v>7000</v>
      </c>
    </row>
    <row r="29" spans="1:12" s="278" customFormat="1" ht="15" customHeight="1">
      <c r="A29" s="199" t="s">
        <v>747</v>
      </c>
      <c r="B29" s="157" t="s">
        <v>481</v>
      </c>
      <c r="C29" s="160" t="s">
        <v>297</v>
      </c>
      <c r="D29" s="299"/>
      <c r="E29" s="299"/>
      <c r="F29" s="299"/>
      <c r="G29" s="299"/>
      <c r="H29" s="299"/>
      <c r="I29" s="299"/>
      <c r="J29" s="299"/>
      <c r="K29" s="299"/>
      <c r="L29" s="299"/>
    </row>
    <row r="30" spans="1:12" s="278" customFormat="1" ht="15" customHeight="1">
      <c r="A30" s="199" t="s">
        <v>748</v>
      </c>
      <c r="B30" s="161" t="s">
        <v>510</v>
      </c>
      <c r="C30" s="180" t="s">
        <v>300</v>
      </c>
      <c r="D30" s="299">
        <f>SUM(D25:D29)</f>
        <v>62000</v>
      </c>
      <c r="E30" s="299"/>
      <c r="F30" s="299">
        <f>SUM(F25:F29)</f>
        <v>62000</v>
      </c>
      <c r="G30" s="299"/>
      <c r="H30" s="299"/>
      <c r="I30" s="299"/>
      <c r="J30" s="299"/>
      <c r="K30" s="299">
        <f>SUM(K25:K29)</f>
        <v>62000</v>
      </c>
      <c r="L30" s="299">
        <f>SUM(L25:L29)</f>
        <v>62000</v>
      </c>
    </row>
    <row r="31" spans="1:12" s="278" customFormat="1" ht="15" customHeight="1">
      <c r="A31" s="199" t="s">
        <v>749</v>
      </c>
      <c r="B31" s="157" t="s">
        <v>482</v>
      </c>
      <c r="C31" s="160" t="s">
        <v>301</v>
      </c>
      <c r="D31" s="363">
        <v>200</v>
      </c>
      <c r="E31" s="299"/>
      <c r="F31" s="299">
        <f>SUM(D31:E31)</f>
        <v>200</v>
      </c>
      <c r="G31" s="299"/>
      <c r="H31" s="299"/>
      <c r="I31" s="299"/>
      <c r="J31" s="299"/>
      <c r="K31" s="299">
        <f>SUM(D31,G31,J31)</f>
        <v>200</v>
      </c>
      <c r="L31" s="299">
        <f>SUM(F31,I31,J31)</f>
        <v>200</v>
      </c>
    </row>
    <row r="32" spans="1:12" s="278" customFormat="1" ht="15" customHeight="1">
      <c r="A32" s="199" t="s">
        <v>750</v>
      </c>
      <c r="B32" s="164" t="s">
        <v>511</v>
      </c>
      <c r="C32" s="171" t="s">
        <v>302</v>
      </c>
      <c r="D32" s="299">
        <f>SUM(D21,D22,D23,D24,D30,D31)</f>
        <v>85700</v>
      </c>
      <c r="E32" s="299"/>
      <c r="F32" s="299">
        <f>SUM(F21,F22,F23,F24,F30,F31)</f>
        <v>85700</v>
      </c>
      <c r="G32" s="299"/>
      <c r="H32" s="299"/>
      <c r="I32" s="299"/>
      <c r="J32" s="299"/>
      <c r="K32" s="299">
        <f>SUM(K21,K22,K23,K24,K30,K31)</f>
        <v>85700</v>
      </c>
      <c r="L32" s="299">
        <f>SUM(L21,L22,L23,L24,L30,L31)</f>
        <v>85700</v>
      </c>
    </row>
    <row r="33" spans="1:12" s="278" customFormat="1" ht="15" customHeight="1">
      <c r="A33" s="199" t="s">
        <v>751</v>
      </c>
      <c r="B33" s="165" t="s">
        <v>303</v>
      </c>
      <c r="C33" s="160" t="s">
        <v>304</v>
      </c>
      <c r="D33" s="299"/>
      <c r="E33" s="299"/>
      <c r="F33" s="299">
        <f>SUM(D33:E33)</f>
        <v>0</v>
      </c>
      <c r="G33" s="299"/>
      <c r="H33" s="299"/>
      <c r="I33" s="299"/>
      <c r="J33" s="299"/>
      <c r="K33" s="299"/>
      <c r="L33" s="299">
        <f>SUM(F33)</f>
        <v>0</v>
      </c>
    </row>
    <row r="34" spans="1:12" s="278" customFormat="1" ht="15" customHeight="1">
      <c r="A34" s="199" t="s">
        <v>752</v>
      </c>
      <c r="B34" s="165" t="s">
        <v>483</v>
      </c>
      <c r="C34" s="160" t="s">
        <v>305</v>
      </c>
      <c r="D34" s="363">
        <v>7566</v>
      </c>
      <c r="E34" s="299"/>
      <c r="F34" s="299">
        <f aca="true" t="shared" si="2" ref="F34:F43">SUM(D34:E34)</f>
        <v>7566</v>
      </c>
      <c r="G34" s="299"/>
      <c r="H34" s="299"/>
      <c r="I34" s="299"/>
      <c r="J34" s="299"/>
      <c r="K34" s="299">
        <f>SUM(D34,G34,J34)</f>
        <v>7566</v>
      </c>
      <c r="L34" s="299">
        <f>SUM(F34,I34,J34)</f>
        <v>7566</v>
      </c>
    </row>
    <row r="35" spans="1:12" s="278" customFormat="1" ht="15" customHeight="1">
      <c r="A35" s="199" t="s">
        <v>753</v>
      </c>
      <c r="B35" s="165" t="s">
        <v>484</v>
      </c>
      <c r="C35" s="160" t="s">
        <v>306</v>
      </c>
      <c r="D35" s="363">
        <v>138</v>
      </c>
      <c r="E35" s="299"/>
      <c r="F35" s="299">
        <f t="shared" si="2"/>
        <v>138</v>
      </c>
      <c r="G35" s="299"/>
      <c r="H35" s="299"/>
      <c r="I35" s="299"/>
      <c r="J35" s="299"/>
      <c r="K35" s="299">
        <f aca="true" t="shared" si="3" ref="K35:K40">SUM(D35,G35,J35)</f>
        <v>138</v>
      </c>
      <c r="L35" s="299">
        <f aca="true" t="shared" si="4" ref="L35:L40">SUM(F35,I35,J35)</f>
        <v>138</v>
      </c>
    </row>
    <row r="36" spans="1:12" s="278" customFormat="1" ht="15" customHeight="1">
      <c r="A36" s="199" t="s">
        <v>760</v>
      </c>
      <c r="B36" s="165" t="s">
        <v>485</v>
      </c>
      <c r="C36" s="160" t="s">
        <v>307</v>
      </c>
      <c r="D36" s="363"/>
      <c r="E36" s="299"/>
      <c r="F36" s="299"/>
      <c r="G36" s="299"/>
      <c r="H36" s="299"/>
      <c r="I36" s="299"/>
      <c r="J36" s="299"/>
      <c r="K36" s="299"/>
      <c r="L36" s="299"/>
    </row>
    <row r="37" spans="1:12" s="278" customFormat="1" ht="15" customHeight="1">
      <c r="A37" s="199" t="s">
        <v>761</v>
      </c>
      <c r="B37" s="165" t="s">
        <v>308</v>
      </c>
      <c r="C37" s="160" t="s">
        <v>309</v>
      </c>
      <c r="D37" s="363"/>
      <c r="E37" s="299"/>
      <c r="F37" s="299"/>
      <c r="G37" s="299"/>
      <c r="H37" s="299"/>
      <c r="I37" s="299"/>
      <c r="J37" s="299"/>
      <c r="K37" s="299"/>
      <c r="L37" s="299"/>
    </row>
    <row r="38" spans="1:12" s="278" customFormat="1" ht="15" customHeight="1">
      <c r="A38" s="199" t="s">
        <v>762</v>
      </c>
      <c r="B38" s="165" t="s">
        <v>310</v>
      </c>
      <c r="C38" s="160" t="s">
        <v>311</v>
      </c>
      <c r="D38" s="363">
        <v>1910</v>
      </c>
      <c r="E38" s="299">
        <v>4637</v>
      </c>
      <c r="F38" s="299">
        <f t="shared" si="2"/>
        <v>6547</v>
      </c>
      <c r="G38" s="299"/>
      <c r="H38" s="299"/>
      <c r="I38" s="299"/>
      <c r="J38" s="299"/>
      <c r="K38" s="299">
        <f t="shared" si="3"/>
        <v>1910</v>
      </c>
      <c r="L38" s="299">
        <f t="shared" si="4"/>
        <v>6547</v>
      </c>
    </row>
    <row r="39" spans="1:12" s="278" customFormat="1" ht="15" customHeight="1">
      <c r="A39" s="199" t="s">
        <v>763</v>
      </c>
      <c r="B39" s="165" t="s">
        <v>312</v>
      </c>
      <c r="C39" s="160" t="s">
        <v>313</v>
      </c>
      <c r="D39" s="363"/>
      <c r="E39" s="299"/>
      <c r="F39" s="299">
        <f t="shared" si="2"/>
        <v>0</v>
      </c>
      <c r="G39" s="299"/>
      <c r="H39" s="299"/>
      <c r="I39" s="299"/>
      <c r="J39" s="299"/>
      <c r="K39" s="299">
        <f>SUM(D39,G39,J39)</f>
        <v>0</v>
      </c>
      <c r="L39" s="299">
        <f>SUM(F39,I39,J39)</f>
        <v>0</v>
      </c>
    </row>
    <row r="40" spans="1:12" s="278" customFormat="1" ht="15" customHeight="1">
      <c r="A40" s="199" t="s">
        <v>764</v>
      </c>
      <c r="B40" s="165" t="s">
        <v>894</v>
      </c>
      <c r="C40" s="160" t="s">
        <v>893</v>
      </c>
      <c r="D40" s="363">
        <v>2600</v>
      </c>
      <c r="E40" s="299"/>
      <c r="F40" s="299">
        <f t="shared" si="2"/>
        <v>2600</v>
      </c>
      <c r="G40" s="299"/>
      <c r="H40" s="299"/>
      <c r="I40" s="299"/>
      <c r="J40" s="299"/>
      <c r="K40" s="299">
        <f t="shared" si="3"/>
        <v>2600</v>
      </c>
      <c r="L40" s="299">
        <f t="shared" si="4"/>
        <v>2600</v>
      </c>
    </row>
    <row r="41" spans="1:12" s="278" customFormat="1" ht="15" customHeight="1">
      <c r="A41" s="199" t="s">
        <v>765</v>
      </c>
      <c r="B41" s="165" t="s">
        <v>487</v>
      </c>
      <c r="C41" s="160" t="s">
        <v>315</v>
      </c>
      <c r="D41" s="299"/>
      <c r="E41" s="299"/>
      <c r="F41" s="299"/>
      <c r="G41" s="299"/>
      <c r="H41" s="299"/>
      <c r="I41" s="299"/>
      <c r="J41" s="299"/>
      <c r="K41" s="299">
        <f>SUM(D41,G41,J41)</f>
        <v>0</v>
      </c>
      <c r="L41" s="299">
        <f>SUM(F41,I41,J41)</f>
        <v>0</v>
      </c>
    </row>
    <row r="42" spans="1:12" s="278" customFormat="1" ht="15" customHeight="1">
      <c r="A42" s="199" t="s">
        <v>766</v>
      </c>
      <c r="B42" s="165" t="s">
        <v>855</v>
      </c>
      <c r="C42" s="160" t="s">
        <v>316</v>
      </c>
      <c r="D42" s="299">
        <v>0</v>
      </c>
      <c r="E42" s="299"/>
      <c r="F42" s="299">
        <f t="shared" si="2"/>
        <v>0</v>
      </c>
      <c r="G42" s="299"/>
      <c r="H42" s="299"/>
      <c r="I42" s="299"/>
      <c r="J42" s="299"/>
      <c r="K42" s="299">
        <f>SUM(D42,G42,J42)</f>
        <v>0</v>
      </c>
      <c r="L42" s="299">
        <f>SUM(F42,I42,J42)</f>
        <v>0</v>
      </c>
    </row>
    <row r="43" spans="1:12" s="278" customFormat="1" ht="15" customHeight="1">
      <c r="A43" s="199" t="s">
        <v>767</v>
      </c>
      <c r="B43" s="165" t="s">
        <v>488</v>
      </c>
      <c r="C43" s="160" t="s">
        <v>845</v>
      </c>
      <c r="D43" s="299"/>
      <c r="E43" s="299"/>
      <c r="F43" s="299">
        <f t="shared" si="2"/>
        <v>0</v>
      </c>
      <c r="G43" s="299"/>
      <c r="H43" s="299"/>
      <c r="I43" s="299"/>
      <c r="J43" s="299"/>
      <c r="K43" s="299">
        <f>SUM(D43,G43,J43)</f>
        <v>0</v>
      </c>
      <c r="L43" s="299">
        <f>SUM(F43,I43,J43)</f>
        <v>0</v>
      </c>
    </row>
    <row r="44" spans="1:12" s="278" customFormat="1" ht="15" customHeight="1">
      <c r="A44" s="199" t="s">
        <v>768</v>
      </c>
      <c r="B44" s="167" t="s">
        <v>512</v>
      </c>
      <c r="C44" s="171" t="s">
        <v>317</v>
      </c>
      <c r="D44" s="299">
        <f>SUM(D33:D43)</f>
        <v>12214</v>
      </c>
      <c r="E44" s="299">
        <f aca="true" t="shared" si="5" ref="E44:L44">SUM(E33:E43)</f>
        <v>4637</v>
      </c>
      <c r="F44" s="299">
        <f t="shared" si="5"/>
        <v>16851</v>
      </c>
      <c r="G44" s="299"/>
      <c r="H44" s="299">
        <f t="shared" si="5"/>
        <v>0</v>
      </c>
      <c r="I44" s="299">
        <f t="shared" si="5"/>
        <v>0</v>
      </c>
      <c r="J44" s="299"/>
      <c r="K44" s="299">
        <f t="shared" si="5"/>
        <v>12214</v>
      </c>
      <c r="L44" s="299">
        <f t="shared" si="5"/>
        <v>16851</v>
      </c>
    </row>
    <row r="45" spans="1:12" s="278" customFormat="1" ht="15" customHeight="1">
      <c r="A45" s="199" t="s">
        <v>769</v>
      </c>
      <c r="B45" s="165" t="s">
        <v>856</v>
      </c>
      <c r="C45" s="160" t="s">
        <v>327</v>
      </c>
      <c r="D45" s="299"/>
      <c r="E45" s="299"/>
      <c r="F45" s="299"/>
      <c r="G45" s="299"/>
      <c r="H45" s="299"/>
      <c r="I45" s="299"/>
      <c r="J45" s="299"/>
      <c r="K45" s="299"/>
      <c r="L45" s="299"/>
    </row>
    <row r="46" spans="1:12" s="278" customFormat="1" ht="15" customHeight="1">
      <c r="A46" s="199" t="s">
        <v>770</v>
      </c>
      <c r="B46" s="157" t="s">
        <v>857</v>
      </c>
      <c r="C46" s="160" t="s">
        <v>328</v>
      </c>
      <c r="D46" s="299"/>
      <c r="E46" s="299"/>
      <c r="F46" s="299"/>
      <c r="G46" s="299"/>
      <c r="H46" s="299"/>
      <c r="I46" s="299"/>
      <c r="J46" s="299"/>
      <c r="K46" s="299"/>
      <c r="L46" s="299"/>
    </row>
    <row r="47" spans="1:12" s="278" customFormat="1" ht="15" customHeight="1">
      <c r="A47" s="199" t="s">
        <v>771</v>
      </c>
      <c r="B47" s="157" t="s">
        <v>858</v>
      </c>
      <c r="C47" s="160" t="s">
        <v>329</v>
      </c>
      <c r="D47" s="299"/>
      <c r="E47" s="299"/>
      <c r="F47" s="299"/>
      <c r="G47" s="299"/>
      <c r="H47" s="299"/>
      <c r="I47" s="299"/>
      <c r="J47" s="299"/>
      <c r="K47" s="299"/>
      <c r="L47" s="299"/>
    </row>
    <row r="48" spans="1:12" s="278" customFormat="1" ht="15" customHeight="1">
      <c r="A48" s="199" t="s">
        <v>772</v>
      </c>
      <c r="B48" s="157" t="s">
        <v>859</v>
      </c>
      <c r="C48" s="160" t="s">
        <v>860</v>
      </c>
      <c r="D48" s="299"/>
      <c r="E48" s="299"/>
      <c r="F48" s="299"/>
      <c r="G48" s="299"/>
      <c r="H48" s="299"/>
      <c r="I48" s="299"/>
      <c r="J48" s="299"/>
      <c r="K48" s="299"/>
      <c r="L48" s="299"/>
    </row>
    <row r="49" spans="1:12" s="278" customFormat="1" ht="15" customHeight="1">
      <c r="A49" s="199" t="s">
        <v>773</v>
      </c>
      <c r="B49" s="165" t="s">
        <v>848</v>
      </c>
      <c r="C49" s="160" t="s">
        <v>846</v>
      </c>
      <c r="D49" s="299"/>
      <c r="E49" s="299"/>
      <c r="F49" s="299"/>
      <c r="G49" s="299"/>
      <c r="H49" s="299"/>
      <c r="I49" s="299">
        <f>H49</f>
        <v>0</v>
      </c>
      <c r="J49" s="299"/>
      <c r="K49" s="299"/>
      <c r="L49" s="299">
        <f>SUM(I49)</f>
        <v>0</v>
      </c>
    </row>
    <row r="50" spans="1:12" s="278" customFormat="1" ht="15" customHeight="1">
      <c r="A50" s="199" t="s">
        <v>774</v>
      </c>
      <c r="B50" s="164" t="s">
        <v>514</v>
      </c>
      <c r="C50" s="171" t="s">
        <v>330</v>
      </c>
      <c r="D50" s="299"/>
      <c r="E50" s="299"/>
      <c r="F50" s="299"/>
      <c r="G50" s="299"/>
      <c r="H50" s="299">
        <f>SUM(H49)</f>
        <v>0</v>
      </c>
      <c r="I50" s="299">
        <f>SUM(I49)</f>
        <v>0</v>
      </c>
      <c r="J50" s="299"/>
      <c r="K50" s="299"/>
      <c r="L50" s="299">
        <f>SUM(L49)</f>
        <v>0</v>
      </c>
    </row>
    <row r="51" spans="1:12" ht="15" customHeight="1">
      <c r="A51" s="177" t="s">
        <v>775</v>
      </c>
      <c r="B51" s="213" t="s">
        <v>578</v>
      </c>
      <c r="C51" s="214"/>
      <c r="D51" s="305">
        <f>SUM(D18,D32,D44,D50)</f>
        <v>284042</v>
      </c>
      <c r="E51" s="305">
        <f aca="true" t="shared" si="6" ref="E51:L51">SUM(E18,E32,E44,E50)</f>
        <v>5280</v>
      </c>
      <c r="F51" s="305">
        <f t="shared" si="6"/>
        <v>289322</v>
      </c>
      <c r="G51" s="305">
        <f t="shared" si="6"/>
        <v>0</v>
      </c>
      <c r="H51" s="305">
        <f t="shared" si="6"/>
        <v>0</v>
      </c>
      <c r="I51" s="305">
        <f t="shared" si="6"/>
        <v>0</v>
      </c>
      <c r="J51" s="305">
        <f t="shared" si="6"/>
        <v>0</v>
      </c>
      <c r="K51" s="305">
        <f t="shared" si="6"/>
        <v>284042</v>
      </c>
      <c r="L51" s="305">
        <f t="shared" si="6"/>
        <v>289322</v>
      </c>
    </row>
    <row r="52" spans="1:12" ht="15" customHeight="1" hidden="1">
      <c r="A52" s="177" t="s">
        <v>773</v>
      </c>
      <c r="B52" s="157" t="s">
        <v>272</v>
      </c>
      <c r="C52" s="160" t="s">
        <v>273</v>
      </c>
      <c r="D52" s="154">
        <f>SUM('[2]bevételek funkciócsoportra'!L49)-G52-J52</f>
        <v>0</v>
      </c>
      <c r="E52" s="154"/>
      <c r="F52" s="154"/>
      <c r="G52" s="154"/>
      <c r="H52" s="154"/>
      <c r="I52" s="154"/>
      <c r="J52" s="154"/>
      <c r="K52" s="154">
        <f>SUM(G52:J52)</f>
        <v>0</v>
      </c>
      <c r="L52" s="154"/>
    </row>
    <row r="53" spans="1:12" ht="15" customHeight="1" hidden="1">
      <c r="A53" s="177" t="s">
        <v>774</v>
      </c>
      <c r="B53" s="157" t="s">
        <v>274</v>
      </c>
      <c r="C53" s="160" t="s">
        <v>275</v>
      </c>
      <c r="D53" s="154">
        <f>SUM('[2]bevételek funkciócsoportra'!L50)-G53-J53</f>
        <v>0</v>
      </c>
      <c r="E53" s="154"/>
      <c r="F53" s="154"/>
      <c r="G53" s="154"/>
      <c r="H53" s="154"/>
      <c r="I53" s="154"/>
      <c r="J53" s="154"/>
      <c r="K53" s="154">
        <f>SUM(G53:J53)</f>
        <v>0</v>
      </c>
      <c r="L53" s="154"/>
    </row>
    <row r="54" spans="1:12" ht="15" customHeight="1" hidden="1">
      <c r="A54" s="177" t="s">
        <v>775</v>
      </c>
      <c r="B54" s="157" t="s">
        <v>470</v>
      </c>
      <c r="C54" s="160" t="s">
        <v>276</v>
      </c>
      <c r="D54" s="154">
        <f>SUM('[2]bevételek funkciócsoportra'!L61)-G54-J54</f>
        <v>0</v>
      </c>
      <c r="E54" s="154"/>
      <c r="F54" s="154"/>
      <c r="G54" s="154"/>
      <c r="H54" s="154"/>
      <c r="I54" s="154"/>
      <c r="J54" s="154"/>
      <c r="K54" s="154">
        <f>SUM(G54:J54)</f>
        <v>0</v>
      </c>
      <c r="L54" s="154"/>
    </row>
    <row r="55" spans="1:12" ht="15" customHeight="1" hidden="1">
      <c r="A55" s="177" t="s">
        <v>776</v>
      </c>
      <c r="B55" s="157" t="s">
        <v>471</v>
      </c>
      <c r="C55" s="160" t="s">
        <v>277</v>
      </c>
      <c r="D55" s="154">
        <f>SUM('[2]bevételek funkciócsoportra'!L72)-G55-J55</f>
        <v>0</v>
      </c>
      <c r="E55" s="154"/>
      <c r="F55" s="154"/>
      <c r="G55" s="154"/>
      <c r="H55" s="154"/>
      <c r="I55" s="154"/>
      <c r="J55" s="154"/>
      <c r="K55" s="154">
        <f>SUM(G55:J55)</f>
        <v>0</v>
      </c>
      <c r="L55" s="154"/>
    </row>
    <row r="56" spans="1:12" s="278" customFormat="1" ht="15" customHeight="1">
      <c r="A56" s="199" t="s">
        <v>776</v>
      </c>
      <c r="B56" s="157" t="s">
        <v>472</v>
      </c>
      <c r="C56" s="160" t="s">
        <v>278</v>
      </c>
      <c r="D56" s="366">
        <v>243884</v>
      </c>
      <c r="E56" s="299">
        <v>18026</v>
      </c>
      <c r="F56" s="299">
        <f>D56+E56</f>
        <v>261910</v>
      </c>
      <c r="G56" s="299"/>
      <c r="H56" s="299"/>
      <c r="I56" s="299"/>
      <c r="J56" s="299"/>
      <c r="K56" s="299">
        <f>D56+G56+J56</f>
        <v>243884</v>
      </c>
      <c r="L56" s="299">
        <f>F56+I56+J56</f>
        <v>261910</v>
      </c>
    </row>
    <row r="57" spans="1:12" s="278" customFormat="1" ht="15" customHeight="1">
      <c r="A57" s="199" t="s">
        <v>777</v>
      </c>
      <c r="B57" s="164" t="s">
        <v>508</v>
      </c>
      <c r="C57" s="171" t="s">
        <v>279</v>
      </c>
      <c r="D57" s="299">
        <f>SUM(D52:D56)</f>
        <v>243884</v>
      </c>
      <c r="E57" s="299">
        <f>SUM(E52:E56)</f>
        <v>18026</v>
      </c>
      <c r="F57" s="299">
        <f>D57+E57</f>
        <v>261910</v>
      </c>
      <c r="G57" s="299">
        <f>SUM(G56)</f>
        <v>0</v>
      </c>
      <c r="H57" s="299"/>
      <c r="I57" s="299"/>
      <c r="J57" s="299"/>
      <c r="K57" s="299">
        <f aca="true" t="shared" si="7" ref="K57:K67">D57+G57+J57</f>
        <v>243884</v>
      </c>
      <c r="L57" s="299">
        <f>F57+I57+J57</f>
        <v>261910</v>
      </c>
    </row>
    <row r="58" spans="1:12" s="278" customFormat="1" ht="15" customHeight="1">
      <c r="A58" s="199" t="s">
        <v>778</v>
      </c>
      <c r="B58" s="165" t="s">
        <v>489</v>
      </c>
      <c r="C58" s="160" t="s">
        <v>318</v>
      </c>
      <c r="D58" s="299"/>
      <c r="E58" s="299"/>
      <c r="F58" s="299"/>
      <c r="G58" s="299"/>
      <c r="H58" s="299"/>
      <c r="I58" s="299"/>
      <c r="J58" s="299"/>
      <c r="K58" s="299">
        <f t="shared" si="7"/>
        <v>0</v>
      </c>
      <c r="L58" s="299">
        <f aca="true" t="shared" si="8" ref="L58:L67">F58+I58+J58</f>
        <v>0</v>
      </c>
    </row>
    <row r="59" spans="1:12" s="278" customFormat="1" ht="15" customHeight="1">
      <c r="A59" s="199" t="s">
        <v>779</v>
      </c>
      <c r="B59" s="165" t="s">
        <v>490</v>
      </c>
      <c r="C59" s="160" t="s">
        <v>319</v>
      </c>
      <c r="D59" s="367">
        <v>5950</v>
      </c>
      <c r="E59" s="299">
        <v>17176</v>
      </c>
      <c r="F59" s="299">
        <f>D59+E59</f>
        <v>23126</v>
      </c>
      <c r="G59" s="299"/>
      <c r="H59" s="299"/>
      <c r="I59" s="299">
        <f>SUM(H59)</f>
        <v>0</v>
      </c>
      <c r="J59" s="299"/>
      <c r="K59" s="299">
        <f t="shared" si="7"/>
        <v>5950</v>
      </c>
      <c r="L59" s="299">
        <f t="shared" si="8"/>
        <v>23126</v>
      </c>
    </row>
    <row r="60" spans="1:12" s="278" customFormat="1" ht="15" customHeight="1">
      <c r="A60" s="199" t="s">
        <v>780</v>
      </c>
      <c r="B60" s="165" t="s">
        <v>320</v>
      </c>
      <c r="C60" s="160" t="s">
        <v>321</v>
      </c>
      <c r="D60" s="367">
        <v>102</v>
      </c>
      <c r="E60" s="299"/>
      <c r="F60" s="299">
        <f>D60+E60</f>
        <v>102</v>
      </c>
      <c r="G60" s="299"/>
      <c r="H60" s="299"/>
      <c r="I60" s="299">
        <f>G60+H60</f>
        <v>0</v>
      </c>
      <c r="J60" s="299"/>
      <c r="K60" s="299">
        <f t="shared" si="7"/>
        <v>102</v>
      </c>
      <c r="L60" s="299">
        <f t="shared" si="8"/>
        <v>102</v>
      </c>
    </row>
    <row r="61" spans="1:12" s="278" customFormat="1" ht="15" customHeight="1">
      <c r="A61" s="199" t="s">
        <v>781</v>
      </c>
      <c r="B61" s="165" t="s">
        <v>491</v>
      </c>
      <c r="C61" s="160" t="s">
        <v>322</v>
      </c>
      <c r="D61" s="299"/>
      <c r="E61" s="299"/>
      <c r="F61" s="299"/>
      <c r="G61" s="299"/>
      <c r="H61" s="299"/>
      <c r="I61" s="299"/>
      <c r="J61" s="299"/>
      <c r="K61" s="299">
        <f t="shared" si="7"/>
        <v>0</v>
      </c>
      <c r="L61" s="299">
        <f t="shared" si="8"/>
        <v>0</v>
      </c>
    </row>
    <row r="62" spans="1:12" s="278" customFormat="1" ht="15" customHeight="1">
      <c r="A62" s="199" t="s">
        <v>782</v>
      </c>
      <c r="B62" s="165" t="s">
        <v>323</v>
      </c>
      <c r="C62" s="160" t="s">
        <v>324</v>
      </c>
      <c r="D62" s="299"/>
      <c r="E62" s="299"/>
      <c r="F62" s="299"/>
      <c r="G62" s="299"/>
      <c r="H62" s="299"/>
      <c r="I62" s="299"/>
      <c r="J62" s="299"/>
      <c r="K62" s="299">
        <f t="shared" si="7"/>
        <v>0</v>
      </c>
      <c r="L62" s="299">
        <f t="shared" si="8"/>
        <v>0</v>
      </c>
    </row>
    <row r="63" spans="1:12" s="278" customFormat="1" ht="15" customHeight="1">
      <c r="A63" s="199" t="s">
        <v>783</v>
      </c>
      <c r="B63" s="164" t="s">
        <v>513</v>
      </c>
      <c r="C63" s="171" t="s">
        <v>325</v>
      </c>
      <c r="D63" s="299">
        <f>SUM(D59:D62)</f>
        <v>6052</v>
      </c>
      <c r="E63" s="299"/>
      <c r="F63" s="299">
        <f>SUM(F59:F62)</f>
        <v>23228</v>
      </c>
      <c r="G63" s="299"/>
      <c r="H63" s="299">
        <f>SUM(H59:H62)</f>
        <v>0</v>
      </c>
      <c r="I63" s="299">
        <f>SUM(I59:I62)</f>
        <v>0</v>
      </c>
      <c r="J63" s="299"/>
      <c r="K63" s="299">
        <f t="shared" si="7"/>
        <v>6052</v>
      </c>
      <c r="L63" s="299">
        <f t="shared" si="8"/>
        <v>23228</v>
      </c>
    </row>
    <row r="64" spans="1:12" s="278" customFormat="1" ht="15" customHeight="1">
      <c r="A64" s="199" t="s">
        <v>784</v>
      </c>
      <c r="B64" s="165" t="s">
        <v>331</v>
      </c>
      <c r="C64" s="160" t="s">
        <v>332</v>
      </c>
      <c r="D64" s="299"/>
      <c r="E64" s="299"/>
      <c r="F64" s="299"/>
      <c r="G64" s="299"/>
      <c r="H64" s="299"/>
      <c r="I64" s="299"/>
      <c r="J64" s="299"/>
      <c r="K64" s="299">
        <f t="shared" si="7"/>
        <v>0</v>
      </c>
      <c r="L64" s="299">
        <f t="shared" si="8"/>
        <v>0</v>
      </c>
    </row>
    <row r="65" spans="1:12" s="278" customFormat="1" ht="15" customHeight="1">
      <c r="A65" s="199" t="s">
        <v>785</v>
      </c>
      <c r="B65" s="157" t="s">
        <v>863</v>
      </c>
      <c r="C65" s="160" t="s">
        <v>847</v>
      </c>
      <c r="D65" s="299"/>
      <c r="E65" s="299"/>
      <c r="F65" s="299"/>
      <c r="G65" s="368">
        <v>195</v>
      </c>
      <c r="H65" s="299"/>
      <c r="I65" s="299">
        <f>SUM(G65:H65)</f>
        <v>195</v>
      </c>
      <c r="J65" s="299"/>
      <c r="K65" s="299">
        <f t="shared" si="7"/>
        <v>195</v>
      </c>
      <c r="L65" s="299">
        <f>F65+I65+J65</f>
        <v>195</v>
      </c>
    </row>
    <row r="66" spans="1:12" s="278" customFormat="1" ht="15" customHeight="1">
      <c r="A66" s="199" t="s">
        <v>786</v>
      </c>
      <c r="B66" s="165" t="s">
        <v>862</v>
      </c>
      <c r="C66" s="160" t="s">
        <v>861</v>
      </c>
      <c r="D66" s="299"/>
      <c r="E66" s="299"/>
      <c r="F66" s="299"/>
      <c r="G66" s="299"/>
      <c r="H66" s="299"/>
      <c r="I66" s="299"/>
      <c r="J66" s="299"/>
      <c r="K66" s="299">
        <f t="shared" si="7"/>
        <v>0</v>
      </c>
      <c r="L66" s="299">
        <f t="shared" si="8"/>
        <v>0</v>
      </c>
    </row>
    <row r="67" spans="1:12" s="278" customFormat="1" ht="15" customHeight="1">
      <c r="A67" s="199" t="s">
        <v>787</v>
      </c>
      <c r="B67" s="164" t="s">
        <v>516</v>
      </c>
      <c r="C67" s="171" t="s">
        <v>335</v>
      </c>
      <c r="D67" s="299"/>
      <c r="E67" s="299"/>
      <c r="F67" s="299"/>
      <c r="G67" s="299">
        <f>SUM(G64:G66)</f>
        <v>195</v>
      </c>
      <c r="H67" s="299"/>
      <c r="I67" s="299">
        <f>SUM(I64:I66)</f>
        <v>195</v>
      </c>
      <c r="J67" s="299"/>
      <c r="K67" s="299">
        <f t="shared" si="7"/>
        <v>195</v>
      </c>
      <c r="L67" s="299">
        <f t="shared" si="8"/>
        <v>195</v>
      </c>
    </row>
    <row r="68" spans="1:12" ht="15" customHeight="1">
      <c r="A68" s="177" t="s">
        <v>788</v>
      </c>
      <c r="B68" s="213" t="s">
        <v>577</v>
      </c>
      <c r="C68" s="214"/>
      <c r="D68" s="305">
        <f>SUM(D57,D63,D67)</f>
        <v>249936</v>
      </c>
      <c r="E68" s="305">
        <f aca="true" t="shared" si="9" ref="E68:L68">SUM(E57,E63,E67)</f>
        <v>18026</v>
      </c>
      <c r="F68" s="305">
        <f t="shared" si="9"/>
        <v>285138</v>
      </c>
      <c r="G68" s="305">
        <f t="shared" si="9"/>
        <v>195</v>
      </c>
      <c r="H68" s="305">
        <f t="shared" si="9"/>
        <v>0</v>
      </c>
      <c r="I68" s="305">
        <f t="shared" si="9"/>
        <v>195</v>
      </c>
      <c r="J68" s="305">
        <f t="shared" si="9"/>
        <v>0</v>
      </c>
      <c r="K68" s="305">
        <f t="shared" si="9"/>
        <v>250131</v>
      </c>
      <c r="L68" s="305">
        <f t="shared" si="9"/>
        <v>285333</v>
      </c>
    </row>
    <row r="69" spans="1:12" ht="15.75">
      <c r="A69" s="177" t="s">
        <v>789</v>
      </c>
      <c r="B69" s="215" t="s">
        <v>515</v>
      </c>
      <c r="C69" s="216" t="s">
        <v>336</v>
      </c>
      <c r="D69" s="300">
        <f>SUM(D51,D68)</f>
        <v>533978</v>
      </c>
      <c r="E69" s="300">
        <f aca="true" t="shared" si="10" ref="E69:L69">SUM(E51,E68)</f>
        <v>23306</v>
      </c>
      <c r="F69" s="300">
        <f t="shared" si="10"/>
        <v>574460</v>
      </c>
      <c r="G69" s="300">
        <f t="shared" si="10"/>
        <v>195</v>
      </c>
      <c r="H69" s="300">
        <f t="shared" si="10"/>
        <v>0</v>
      </c>
      <c r="I69" s="300">
        <f t="shared" si="10"/>
        <v>195</v>
      </c>
      <c r="J69" s="300">
        <f t="shared" si="10"/>
        <v>0</v>
      </c>
      <c r="K69" s="300">
        <f t="shared" si="10"/>
        <v>534173</v>
      </c>
      <c r="L69" s="300">
        <f t="shared" si="10"/>
        <v>574655</v>
      </c>
    </row>
    <row r="70" spans="1:12" ht="15.75" hidden="1">
      <c r="A70" s="177" t="s">
        <v>790</v>
      </c>
      <c r="B70" s="181" t="s">
        <v>627</v>
      </c>
      <c r="C70" s="182"/>
      <c r="D70" s="154"/>
      <c r="E70" s="154"/>
      <c r="F70" s="154"/>
      <c r="G70" s="154"/>
      <c r="H70" s="154"/>
      <c r="I70" s="154"/>
      <c r="J70" s="154"/>
      <c r="K70" s="154"/>
      <c r="L70" s="154"/>
    </row>
    <row r="71" spans="1:12" ht="15.75" hidden="1">
      <c r="A71" s="177" t="s">
        <v>791</v>
      </c>
      <c r="B71" s="181" t="s">
        <v>628</v>
      </c>
      <c r="C71" s="182"/>
      <c r="D71" s="154"/>
      <c r="E71" s="154"/>
      <c r="F71" s="154"/>
      <c r="G71" s="154"/>
      <c r="H71" s="154"/>
      <c r="I71" s="154"/>
      <c r="J71" s="154"/>
      <c r="K71" s="154"/>
      <c r="L71" s="154"/>
    </row>
    <row r="72" spans="1:12" ht="15">
      <c r="A72" s="199" t="s">
        <v>790</v>
      </c>
      <c r="B72" s="173" t="s">
        <v>497</v>
      </c>
      <c r="C72" s="157" t="s">
        <v>337</v>
      </c>
      <c r="D72" s="299"/>
      <c r="E72" s="299"/>
      <c r="F72" s="299"/>
      <c r="G72" s="299"/>
      <c r="H72" s="299"/>
      <c r="I72" s="299"/>
      <c r="J72" s="299"/>
      <c r="K72" s="299"/>
      <c r="L72" s="299"/>
    </row>
    <row r="73" spans="1:12" ht="15">
      <c r="A73" s="199" t="s">
        <v>791</v>
      </c>
      <c r="B73" s="165" t="s">
        <v>338</v>
      </c>
      <c r="C73" s="157" t="s">
        <v>339</v>
      </c>
      <c r="D73" s="299"/>
      <c r="E73" s="299"/>
      <c r="F73" s="299"/>
      <c r="G73" s="299"/>
      <c r="H73" s="299"/>
      <c r="I73" s="299"/>
      <c r="J73" s="299"/>
      <c r="K73" s="299"/>
      <c r="L73" s="299"/>
    </row>
    <row r="74" spans="1:12" ht="15">
      <c r="A74" s="199" t="s">
        <v>792</v>
      </c>
      <c r="B74" s="173" t="s">
        <v>498</v>
      </c>
      <c r="C74" s="157" t="s">
        <v>340</v>
      </c>
      <c r="D74" s="299"/>
      <c r="E74" s="299"/>
      <c r="F74" s="299"/>
      <c r="G74" s="299"/>
      <c r="H74" s="299"/>
      <c r="I74" s="299"/>
      <c r="J74" s="299"/>
      <c r="K74" s="299"/>
      <c r="L74" s="299"/>
    </row>
    <row r="75" spans="1:12" ht="15">
      <c r="A75" s="199" t="s">
        <v>793</v>
      </c>
      <c r="B75" s="172" t="s">
        <v>517</v>
      </c>
      <c r="C75" s="161" t="s">
        <v>341</v>
      </c>
      <c r="D75" s="299"/>
      <c r="E75" s="299"/>
      <c r="F75" s="299"/>
      <c r="G75" s="299"/>
      <c r="H75" s="299"/>
      <c r="I75" s="299"/>
      <c r="J75" s="299"/>
      <c r="K75" s="299"/>
      <c r="L75" s="299"/>
    </row>
    <row r="76" spans="1:12" ht="15" hidden="1">
      <c r="A76" s="199" t="s">
        <v>794</v>
      </c>
      <c r="B76" s="165" t="s">
        <v>499</v>
      </c>
      <c r="C76" s="157" t="s">
        <v>342</v>
      </c>
      <c r="D76" s="299"/>
      <c r="E76" s="299"/>
      <c r="F76" s="299"/>
      <c r="G76" s="299"/>
      <c r="H76" s="299"/>
      <c r="I76" s="299"/>
      <c r="J76" s="299"/>
      <c r="K76" s="299"/>
      <c r="L76" s="299"/>
    </row>
    <row r="77" spans="1:12" ht="15" hidden="1">
      <c r="A77" s="199" t="s">
        <v>795</v>
      </c>
      <c r="B77" s="173" t="s">
        <v>343</v>
      </c>
      <c r="C77" s="157" t="s">
        <v>344</v>
      </c>
      <c r="D77" s="299"/>
      <c r="E77" s="299"/>
      <c r="F77" s="299"/>
      <c r="G77" s="299"/>
      <c r="H77" s="299"/>
      <c r="I77" s="299"/>
      <c r="J77" s="299"/>
      <c r="K77" s="299"/>
      <c r="L77" s="299"/>
    </row>
    <row r="78" spans="1:12" ht="15" hidden="1">
      <c r="A78" s="199" t="s">
        <v>796</v>
      </c>
      <c r="B78" s="165" t="s">
        <v>500</v>
      </c>
      <c r="C78" s="157" t="s">
        <v>345</v>
      </c>
      <c r="D78" s="299"/>
      <c r="E78" s="299"/>
      <c r="F78" s="299"/>
      <c r="G78" s="299"/>
      <c r="H78" s="299"/>
      <c r="I78" s="299"/>
      <c r="J78" s="299"/>
      <c r="K78" s="299"/>
      <c r="L78" s="299"/>
    </row>
    <row r="79" spans="1:12" ht="15" hidden="1">
      <c r="A79" s="199" t="s">
        <v>797</v>
      </c>
      <c r="B79" s="173" t="s">
        <v>346</v>
      </c>
      <c r="C79" s="157" t="s">
        <v>347</v>
      </c>
      <c r="D79" s="299"/>
      <c r="E79" s="299"/>
      <c r="F79" s="299"/>
      <c r="G79" s="299"/>
      <c r="H79" s="299"/>
      <c r="I79" s="299"/>
      <c r="J79" s="299"/>
      <c r="K79" s="299"/>
      <c r="L79" s="299"/>
    </row>
    <row r="80" spans="1:12" ht="15">
      <c r="A80" s="199" t="s">
        <v>798</v>
      </c>
      <c r="B80" s="173" t="s">
        <v>927</v>
      </c>
      <c r="C80" s="157" t="s">
        <v>345</v>
      </c>
      <c r="D80" s="299"/>
      <c r="E80" s="299"/>
      <c r="F80" s="299"/>
      <c r="G80" s="299">
        <v>74940</v>
      </c>
      <c r="H80" s="299"/>
      <c r="I80" s="299">
        <f>H80+G80</f>
        <v>74940</v>
      </c>
      <c r="J80" s="299"/>
      <c r="K80" s="299">
        <f>D80+G80+J80</f>
        <v>74940</v>
      </c>
      <c r="L80" s="299">
        <f>F80+I80+J80</f>
        <v>74940</v>
      </c>
    </row>
    <row r="81" spans="1:12" ht="15">
      <c r="A81" s="199" t="s">
        <v>799</v>
      </c>
      <c r="B81" s="174" t="s">
        <v>518</v>
      </c>
      <c r="C81" s="161" t="s">
        <v>348</v>
      </c>
      <c r="D81" s="299"/>
      <c r="E81" s="299"/>
      <c r="F81" s="299"/>
      <c r="G81" s="299">
        <f aca="true" t="shared" si="11" ref="G81:L81">SUM(G80)</f>
        <v>74940</v>
      </c>
      <c r="H81" s="299">
        <f t="shared" si="11"/>
        <v>0</v>
      </c>
      <c r="I81" s="299">
        <f t="shared" si="11"/>
        <v>74940</v>
      </c>
      <c r="J81" s="299">
        <f t="shared" si="11"/>
        <v>0</v>
      </c>
      <c r="K81" s="299">
        <f t="shared" si="11"/>
        <v>74940</v>
      </c>
      <c r="L81" s="299">
        <f t="shared" si="11"/>
        <v>74940</v>
      </c>
    </row>
    <row r="82" spans="1:12" ht="15">
      <c r="A82" s="199" t="s">
        <v>800</v>
      </c>
      <c r="B82" s="157" t="s">
        <v>903</v>
      </c>
      <c r="C82" s="157" t="s">
        <v>349</v>
      </c>
      <c r="D82" s="299">
        <v>97713</v>
      </c>
      <c r="E82" s="299">
        <v>-1518</v>
      </c>
      <c r="F82" s="299">
        <f>SUM(D82:E82)</f>
        <v>96195</v>
      </c>
      <c r="G82" s="299"/>
      <c r="H82" s="299"/>
      <c r="I82" s="299"/>
      <c r="J82" s="299"/>
      <c r="K82" s="299">
        <f>SUM(D82)</f>
        <v>97713</v>
      </c>
      <c r="L82" s="299">
        <f>SUM(F82)</f>
        <v>96195</v>
      </c>
    </row>
    <row r="83" spans="1:12" ht="15">
      <c r="A83" s="199" t="s">
        <v>801</v>
      </c>
      <c r="B83" s="157" t="s">
        <v>895</v>
      </c>
      <c r="C83" s="157" t="s">
        <v>350</v>
      </c>
      <c r="D83" s="299"/>
      <c r="E83" s="299"/>
      <c r="F83" s="299"/>
      <c r="G83" s="299"/>
      <c r="H83" s="299"/>
      <c r="I83" s="299"/>
      <c r="J83" s="299"/>
      <c r="K83" s="299"/>
      <c r="L83" s="299"/>
    </row>
    <row r="84" spans="1:12" ht="15">
      <c r="A84" s="199" t="s">
        <v>802</v>
      </c>
      <c r="B84" s="161" t="s">
        <v>519</v>
      </c>
      <c r="C84" s="161" t="s">
        <v>351</v>
      </c>
      <c r="D84" s="299">
        <f>D83+D82</f>
        <v>97713</v>
      </c>
      <c r="E84" s="299">
        <f>E83+E82</f>
        <v>-1518</v>
      </c>
      <c r="F84" s="299">
        <f>SUM(F82:F83)</f>
        <v>96195</v>
      </c>
      <c r="G84" s="299"/>
      <c r="H84" s="299"/>
      <c r="I84" s="299"/>
      <c r="J84" s="299"/>
      <c r="K84" s="299">
        <f>SUM(K82:K83)</f>
        <v>97713</v>
      </c>
      <c r="L84" s="299">
        <f>SUM(L82:L83)</f>
        <v>96195</v>
      </c>
    </row>
    <row r="85" spans="1:12" ht="15">
      <c r="A85" s="199" t="s">
        <v>803</v>
      </c>
      <c r="B85" s="173" t="s">
        <v>352</v>
      </c>
      <c r="C85" s="157" t="s">
        <v>353</v>
      </c>
      <c r="D85" s="299"/>
      <c r="E85" s="299">
        <v>2842</v>
      </c>
      <c r="F85" s="299">
        <f>SUM(E85)</f>
        <v>2842</v>
      </c>
      <c r="G85" s="299"/>
      <c r="H85" s="299"/>
      <c r="I85" s="299"/>
      <c r="J85" s="299"/>
      <c r="K85" s="299"/>
      <c r="L85" s="299">
        <f>SUM(F85)</f>
        <v>2842</v>
      </c>
    </row>
    <row r="86" spans="1:12" ht="15">
      <c r="A86" s="199" t="s">
        <v>804</v>
      </c>
      <c r="B86" s="173" t="s">
        <v>354</v>
      </c>
      <c r="C86" s="157" t="s">
        <v>355</v>
      </c>
      <c r="D86" s="299"/>
      <c r="E86" s="299"/>
      <c r="F86" s="299"/>
      <c r="G86" s="299"/>
      <c r="H86" s="299"/>
      <c r="I86" s="299"/>
      <c r="J86" s="299"/>
      <c r="K86" s="299"/>
      <c r="L86" s="299"/>
    </row>
    <row r="87" spans="1:12" ht="15">
      <c r="A87" s="199" t="s">
        <v>805</v>
      </c>
      <c r="B87" s="173" t="s">
        <v>356</v>
      </c>
      <c r="C87" s="157" t="s">
        <v>357</v>
      </c>
      <c r="D87" s="299"/>
      <c r="E87" s="299"/>
      <c r="F87" s="299"/>
      <c r="G87" s="299"/>
      <c r="H87" s="299"/>
      <c r="I87" s="299"/>
      <c r="J87" s="299"/>
      <c r="K87" s="299"/>
      <c r="L87" s="299"/>
    </row>
    <row r="88" spans="1:12" ht="15">
      <c r="A88" s="199" t="s">
        <v>806</v>
      </c>
      <c r="B88" s="173" t="s">
        <v>864</v>
      </c>
      <c r="C88" s="157" t="s">
        <v>359</v>
      </c>
      <c r="D88" s="299"/>
      <c r="E88" s="299"/>
      <c r="F88" s="299"/>
      <c r="G88" s="299"/>
      <c r="H88" s="299"/>
      <c r="I88" s="299"/>
      <c r="J88" s="299"/>
      <c r="K88" s="299"/>
      <c r="L88" s="299"/>
    </row>
    <row r="89" spans="1:12" ht="15">
      <c r="A89" s="199" t="s">
        <v>807</v>
      </c>
      <c r="B89" s="165" t="s">
        <v>501</v>
      </c>
      <c r="C89" s="157" t="s">
        <v>360</v>
      </c>
      <c r="D89" s="299"/>
      <c r="E89" s="299"/>
      <c r="F89" s="299"/>
      <c r="G89" s="299"/>
      <c r="H89" s="299"/>
      <c r="I89" s="299"/>
      <c r="J89" s="299"/>
      <c r="K89" s="299"/>
      <c r="L89" s="299"/>
    </row>
    <row r="90" spans="1:12" ht="15">
      <c r="A90" s="199" t="s">
        <v>808</v>
      </c>
      <c r="B90" s="172" t="s">
        <v>520</v>
      </c>
      <c r="C90" s="161" t="s">
        <v>362</v>
      </c>
      <c r="D90" s="299">
        <f>D84+D81+D75</f>
        <v>97713</v>
      </c>
      <c r="E90" s="299">
        <f>SUM(E84:E89)</f>
        <v>1324</v>
      </c>
      <c r="F90" s="299">
        <f>SUM(F84:F89)</f>
        <v>99037</v>
      </c>
      <c r="G90" s="299">
        <f>SUM(G84:G89)+G81</f>
        <v>74940</v>
      </c>
      <c r="H90" s="299"/>
      <c r="I90" s="299">
        <f>SUM(I84:I89)+I81</f>
        <v>74940</v>
      </c>
      <c r="J90" s="299"/>
      <c r="K90" s="299">
        <f>K84+K81</f>
        <v>172653</v>
      </c>
      <c r="L90" s="299">
        <f>L84+L81+L85</f>
        <v>173977</v>
      </c>
    </row>
    <row r="91" spans="1:12" ht="15" hidden="1">
      <c r="A91" s="199" t="s">
        <v>809</v>
      </c>
      <c r="B91" s="165" t="s">
        <v>363</v>
      </c>
      <c r="C91" s="157" t="s">
        <v>364</v>
      </c>
      <c r="D91" s="299"/>
      <c r="E91" s="299"/>
      <c r="F91" s="299"/>
      <c r="G91" s="299"/>
      <c r="H91" s="299"/>
      <c r="I91" s="299"/>
      <c r="J91" s="299"/>
      <c r="K91" s="299">
        <f>SUM(D91:J91)</f>
        <v>0</v>
      </c>
      <c r="L91" s="299"/>
    </row>
    <row r="92" spans="1:12" ht="15" hidden="1">
      <c r="A92" s="199" t="s">
        <v>810</v>
      </c>
      <c r="B92" s="165" t="s">
        <v>365</v>
      </c>
      <c r="C92" s="157" t="s">
        <v>366</v>
      </c>
      <c r="D92" s="299"/>
      <c r="E92" s="299"/>
      <c r="F92" s="299"/>
      <c r="G92" s="299"/>
      <c r="H92" s="299"/>
      <c r="I92" s="299"/>
      <c r="J92" s="299"/>
      <c r="K92" s="299">
        <f>SUM(D92:J92)</f>
        <v>0</v>
      </c>
      <c r="L92" s="299"/>
    </row>
    <row r="93" spans="1:12" ht="15" hidden="1">
      <c r="A93" s="199" t="s">
        <v>811</v>
      </c>
      <c r="B93" s="173" t="s">
        <v>367</v>
      </c>
      <c r="C93" s="157" t="s">
        <v>368</v>
      </c>
      <c r="D93" s="299"/>
      <c r="E93" s="299"/>
      <c r="F93" s="299"/>
      <c r="G93" s="299"/>
      <c r="H93" s="299"/>
      <c r="I93" s="299"/>
      <c r="J93" s="299"/>
      <c r="K93" s="299">
        <f>SUM(D93:J93)</f>
        <v>0</v>
      </c>
      <c r="L93" s="299"/>
    </row>
    <row r="94" spans="1:12" ht="15" hidden="1">
      <c r="A94" s="199" t="s">
        <v>812</v>
      </c>
      <c r="B94" s="173" t="s">
        <v>502</v>
      </c>
      <c r="C94" s="157" t="s">
        <v>369</v>
      </c>
      <c r="D94" s="299"/>
      <c r="E94" s="299"/>
      <c r="F94" s="299"/>
      <c r="G94" s="299"/>
      <c r="H94" s="299"/>
      <c r="I94" s="299"/>
      <c r="J94" s="299"/>
      <c r="K94" s="299">
        <f>SUM(D94:J94)</f>
        <v>0</v>
      </c>
      <c r="L94" s="299"/>
    </row>
    <row r="95" spans="1:12" ht="15">
      <c r="A95" s="199" t="s">
        <v>813</v>
      </c>
      <c r="B95" s="174" t="s">
        <v>521</v>
      </c>
      <c r="C95" s="161" t="s">
        <v>370</v>
      </c>
      <c r="D95" s="299"/>
      <c r="E95" s="299"/>
      <c r="F95" s="299"/>
      <c r="G95" s="299"/>
      <c r="H95" s="299"/>
      <c r="I95" s="299"/>
      <c r="J95" s="299"/>
      <c r="K95" s="299"/>
      <c r="L95" s="299"/>
    </row>
    <row r="96" spans="1:12" ht="15">
      <c r="A96" s="199" t="s">
        <v>814</v>
      </c>
      <c r="B96" s="172" t="s">
        <v>371</v>
      </c>
      <c r="C96" s="161" t="s">
        <v>372</v>
      </c>
      <c r="D96" s="299"/>
      <c r="E96" s="299"/>
      <c r="F96" s="299"/>
      <c r="G96" s="299"/>
      <c r="H96" s="299"/>
      <c r="I96" s="299"/>
      <c r="J96" s="299"/>
      <c r="K96" s="299"/>
      <c r="L96" s="299"/>
    </row>
    <row r="97" spans="1:12" ht="15.75">
      <c r="A97" s="177" t="s">
        <v>815</v>
      </c>
      <c r="B97" s="217" t="s">
        <v>522</v>
      </c>
      <c r="C97" s="218" t="s">
        <v>373</v>
      </c>
      <c r="D97" s="300">
        <f aca="true" t="shared" si="12" ref="D97:L97">SUM(D90,D95,D96)</f>
        <v>97713</v>
      </c>
      <c r="E97" s="300">
        <f t="shared" si="12"/>
        <v>1324</v>
      </c>
      <c r="F97" s="300">
        <f t="shared" si="12"/>
        <v>99037</v>
      </c>
      <c r="G97" s="300">
        <f t="shared" si="12"/>
        <v>74940</v>
      </c>
      <c r="H97" s="300">
        <f t="shared" si="12"/>
        <v>0</v>
      </c>
      <c r="I97" s="300">
        <f t="shared" si="12"/>
        <v>74940</v>
      </c>
      <c r="J97" s="300">
        <f t="shared" si="12"/>
        <v>0</v>
      </c>
      <c r="K97" s="300">
        <f t="shared" si="12"/>
        <v>172653</v>
      </c>
      <c r="L97" s="300">
        <f t="shared" si="12"/>
        <v>173977</v>
      </c>
    </row>
    <row r="98" spans="1:12" ht="15.75">
      <c r="A98" s="177" t="s">
        <v>816</v>
      </c>
      <c r="B98" s="219" t="s">
        <v>504</v>
      </c>
      <c r="C98" s="220"/>
      <c r="D98" s="306">
        <f aca="true" t="shared" si="13" ref="D98:L98">SUM(D69,D97)</f>
        <v>631691</v>
      </c>
      <c r="E98" s="306">
        <f t="shared" si="13"/>
        <v>24630</v>
      </c>
      <c r="F98" s="306">
        <f t="shared" si="13"/>
        <v>673497</v>
      </c>
      <c r="G98" s="306">
        <f t="shared" si="13"/>
        <v>75135</v>
      </c>
      <c r="H98" s="306">
        <f t="shared" si="13"/>
        <v>0</v>
      </c>
      <c r="I98" s="306">
        <f t="shared" si="13"/>
        <v>75135</v>
      </c>
      <c r="J98" s="306">
        <f t="shared" si="13"/>
        <v>0</v>
      </c>
      <c r="K98" s="306">
        <f t="shared" si="13"/>
        <v>706826</v>
      </c>
      <c r="L98" s="306">
        <f t="shared" si="13"/>
        <v>748632</v>
      </c>
    </row>
  </sheetData>
  <sheetProtection/>
  <mergeCells count="4">
    <mergeCell ref="B1:K1"/>
    <mergeCell ref="B3:D3"/>
    <mergeCell ref="B2:L2"/>
    <mergeCell ref="G3:L3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D3" sqref="D1:D16384"/>
    </sheetView>
  </sheetViews>
  <sheetFormatPr defaultColWidth="9.140625" defaultRowHeight="15"/>
  <cols>
    <col min="1" max="1" width="101.28125" style="0" customWidth="1"/>
    <col min="3" max="3" width="18.140625" style="0" customWidth="1"/>
    <col min="4" max="4" width="13.57421875" style="0" customWidth="1"/>
    <col min="5" max="5" width="12.140625" style="0" customWidth="1"/>
  </cols>
  <sheetData>
    <row r="1" spans="1:5" ht="27" customHeight="1">
      <c r="A1" s="416" t="s">
        <v>551</v>
      </c>
      <c r="B1" s="417"/>
      <c r="C1" s="417"/>
      <c r="D1" s="417"/>
      <c r="E1" s="417"/>
    </row>
    <row r="2" spans="1:5" ht="22.5" customHeight="1">
      <c r="A2" s="414" t="s">
        <v>5</v>
      </c>
      <c r="B2" s="415"/>
      <c r="C2" s="415"/>
      <c r="D2" s="415"/>
      <c r="E2" s="415"/>
    </row>
    <row r="3" ht="18">
      <c r="A3" s="82"/>
    </row>
    <row r="4" ht="15">
      <c r="A4" s="3" t="s">
        <v>660</v>
      </c>
    </row>
    <row r="5" spans="1:5" ht="31.5" customHeight="1">
      <c r="A5" s="83" t="s">
        <v>71</v>
      </c>
      <c r="B5" s="84" t="s">
        <v>72</v>
      </c>
      <c r="C5" s="69" t="s">
        <v>697</v>
      </c>
      <c r="D5" s="69" t="s">
        <v>698</v>
      </c>
      <c r="E5" s="69" t="s">
        <v>699</v>
      </c>
    </row>
    <row r="6" spans="1:5" ht="15" customHeight="1">
      <c r="A6" s="85"/>
      <c r="B6" s="40"/>
      <c r="C6" s="40"/>
      <c r="D6" s="40"/>
      <c r="E6" s="40"/>
    </row>
    <row r="7" spans="1:5" ht="15" customHeight="1">
      <c r="A7" s="85"/>
      <c r="B7" s="40"/>
      <c r="C7" s="40"/>
      <c r="D7" s="40"/>
      <c r="E7" s="40"/>
    </row>
    <row r="8" spans="1:5" ht="15" customHeight="1">
      <c r="A8" s="85"/>
      <c r="B8" s="40"/>
      <c r="C8" s="40"/>
      <c r="D8" s="40"/>
      <c r="E8" s="40"/>
    </row>
    <row r="9" spans="1:5" ht="15" customHeight="1">
      <c r="A9" s="40"/>
      <c r="B9" s="40"/>
      <c r="C9" s="40"/>
      <c r="D9" s="40"/>
      <c r="E9" s="40"/>
    </row>
    <row r="10" spans="1:5" ht="15" customHeight="1">
      <c r="A10" s="86" t="s">
        <v>690</v>
      </c>
      <c r="B10" s="49" t="s">
        <v>309</v>
      </c>
      <c r="C10" s="40"/>
      <c r="D10" s="40"/>
      <c r="E10" s="40"/>
    </row>
    <row r="11" spans="1:5" ht="15" customHeight="1">
      <c r="A11" s="86"/>
      <c r="B11" s="40"/>
      <c r="C11" s="40"/>
      <c r="D11" s="40"/>
      <c r="E11" s="40"/>
    </row>
    <row r="12" spans="1:5" ht="15" customHeight="1">
      <c r="A12" s="86"/>
      <c r="B12" s="40"/>
      <c r="C12" s="40"/>
      <c r="D12" s="40"/>
      <c r="E12" s="40"/>
    </row>
    <row r="13" spans="1:5" ht="15" customHeight="1">
      <c r="A13" s="87"/>
      <c r="B13" s="40"/>
      <c r="C13" s="40"/>
      <c r="D13" s="40"/>
      <c r="E13" s="40"/>
    </row>
    <row r="14" spans="1:5" ht="15" customHeight="1">
      <c r="A14" s="87"/>
      <c r="B14" s="40"/>
      <c r="C14" s="40"/>
      <c r="D14" s="40"/>
      <c r="E14" s="40"/>
    </row>
    <row r="15" spans="1:5" ht="15" customHeight="1">
      <c r="A15" s="86" t="s">
        <v>691</v>
      </c>
      <c r="B15" s="37" t="s">
        <v>333</v>
      </c>
      <c r="C15" s="40"/>
      <c r="D15" s="40"/>
      <c r="E15" s="40"/>
    </row>
    <row r="16" spans="1:5" ht="15" customHeight="1">
      <c r="A16" s="74" t="s">
        <v>527</v>
      </c>
      <c r="B16" s="74" t="s">
        <v>285</v>
      </c>
      <c r="C16" s="40"/>
      <c r="D16" s="40"/>
      <c r="E16" s="40"/>
    </row>
    <row r="17" spans="1:5" ht="15" customHeight="1">
      <c r="A17" s="74" t="s">
        <v>528</v>
      </c>
      <c r="B17" s="74" t="s">
        <v>285</v>
      </c>
      <c r="C17" s="40"/>
      <c r="D17" s="40"/>
      <c r="E17" s="40"/>
    </row>
    <row r="18" spans="1:5" ht="15" customHeight="1">
      <c r="A18" s="74" t="s">
        <v>529</v>
      </c>
      <c r="B18" s="74" t="s">
        <v>285</v>
      </c>
      <c r="C18" s="40"/>
      <c r="D18" s="40"/>
      <c r="E18" s="40"/>
    </row>
    <row r="19" spans="1:5" ht="15" customHeight="1">
      <c r="A19" s="74" t="s">
        <v>530</v>
      </c>
      <c r="B19" s="74" t="s">
        <v>285</v>
      </c>
      <c r="C19" s="40"/>
      <c r="D19" s="40"/>
      <c r="E19" s="40"/>
    </row>
    <row r="20" spans="1:5" ht="15" customHeight="1">
      <c r="A20" s="74" t="s">
        <v>480</v>
      </c>
      <c r="B20" s="88" t="s">
        <v>292</v>
      </c>
      <c r="C20" s="40"/>
      <c r="D20" s="40"/>
      <c r="E20" s="40"/>
    </row>
    <row r="21" spans="1:5" ht="15" customHeight="1">
      <c r="A21" s="74" t="s">
        <v>478</v>
      </c>
      <c r="B21" s="88" t="s">
        <v>286</v>
      </c>
      <c r="C21" s="40"/>
      <c r="D21" s="40"/>
      <c r="E21" s="40"/>
    </row>
    <row r="22" spans="1:5" ht="15" customHeight="1">
      <c r="A22" s="87"/>
      <c r="B22" s="40"/>
      <c r="C22" s="40"/>
      <c r="D22" s="40"/>
      <c r="E22" s="40"/>
    </row>
    <row r="23" spans="1:5" ht="15" customHeight="1">
      <c r="A23" s="86" t="s">
        <v>692</v>
      </c>
      <c r="B23" s="41" t="s">
        <v>695</v>
      </c>
      <c r="C23" s="40"/>
      <c r="D23" s="40"/>
      <c r="E23" s="40"/>
    </row>
    <row r="24" spans="1:5" ht="15" customHeight="1">
      <c r="A24" s="86"/>
      <c r="B24" s="40" t="s">
        <v>305</v>
      </c>
      <c r="C24" s="40"/>
      <c r="D24" s="40"/>
      <c r="E24" s="40"/>
    </row>
    <row r="25" spans="1:5" ht="15" customHeight="1">
      <c r="A25" s="86"/>
      <c r="B25" s="40" t="s">
        <v>325</v>
      </c>
      <c r="C25" s="40"/>
      <c r="D25" s="40"/>
      <c r="E25" s="40"/>
    </row>
    <row r="26" spans="1:5" ht="15" customHeight="1">
      <c r="A26" s="87"/>
      <c r="B26" s="40"/>
      <c r="C26" s="40"/>
      <c r="D26" s="40"/>
      <c r="E26" s="40"/>
    </row>
    <row r="27" spans="1:5" ht="15" customHeight="1">
      <c r="A27" s="87"/>
      <c r="B27" s="40"/>
      <c r="C27" s="40"/>
      <c r="D27" s="40"/>
      <c r="E27" s="40"/>
    </row>
    <row r="28" spans="1:5" ht="15" customHeight="1">
      <c r="A28" s="86" t="s">
        <v>693</v>
      </c>
      <c r="B28" s="41" t="s">
        <v>696</v>
      </c>
      <c r="C28" s="40"/>
      <c r="D28" s="40"/>
      <c r="E28" s="40"/>
    </row>
    <row r="29" spans="1:5" ht="15" customHeight="1">
      <c r="A29" s="86"/>
      <c r="B29" s="40"/>
      <c r="C29" s="40"/>
      <c r="D29" s="40"/>
      <c r="E29" s="40"/>
    </row>
    <row r="30" spans="1:5" ht="15" customHeight="1">
      <c r="A30" s="86"/>
      <c r="B30" s="40"/>
      <c r="C30" s="40"/>
      <c r="D30" s="40"/>
      <c r="E30" s="40"/>
    </row>
    <row r="31" spans="1:5" ht="15" customHeight="1">
      <c r="A31" s="87"/>
      <c r="B31" s="40"/>
      <c r="C31" s="40"/>
      <c r="D31" s="40"/>
      <c r="E31" s="40"/>
    </row>
    <row r="32" spans="1:5" ht="15" customHeight="1">
      <c r="A32" s="87"/>
      <c r="B32" s="40"/>
      <c r="C32" s="40"/>
      <c r="D32" s="40"/>
      <c r="E32" s="40"/>
    </row>
    <row r="33" spans="1:5" ht="15" customHeight="1">
      <c r="A33" s="86" t="s">
        <v>694</v>
      </c>
      <c r="B33" s="41"/>
      <c r="C33" s="40"/>
      <c r="D33" s="40"/>
      <c r="E33" s="40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416" t="s">
        <v>551</v>
      </c>
      <c r="B2" s="417"/>
      <c r="C2" s="417"/>
      <c r="D2" s="417"/>
      <c r="E2" s="417"/>
      <c r="F2" s="417"/>
      <c r="G2" s="417"/>
      <c r="H2" s="417"/>
      <c r="I2" s="417"/>
      <c r="J2" s="417"/>
    </row>
    <row r="3" spans="1:9" ht="43.5" customHeight="1">
      <c r="A3" s="414" t="s">
        <v>689</v>
      </c>
      <c r="B3" s="414"/>
      <c r="C3" s="414"/>
      <c r="D3" s="414"/>
      <c r="E3" s="414"/>
      <c r="F3" s="414"/>
      <c r="G3" s="414"/>
      <c r="H3" s="414"/>
      <c r="I3" s="414"/>
    </row>
    <row r="5" ht="26.25">
      <c r="A5" s="77" t="s">
        <v>46</v>
      </c>
    </row>
    <row r="6" ht="26.25">
      <c r="A6" s="78" t="s">
        <v>686</v>
      </c>
    </row>
    <row r="7" ht="15">
      <c r="A7" s="78" t="s">
        <v>687</v>
      </c>
    </row>
    <row r="8" ht="15">
      <c r="A8" s="79" t="s">
        <v>688</v>
      </c>
    </row>
    <row r="10" ht="15.75">
      <c r="A10" s="104" t="s">
        <v>37</v>
      </c>
    </row>
    <row r="11" ht="15.75">
      <c r="A11" s="104" t="s">
        <v>38</v>
      </c>
    </row>
    <row r="12" ht="15.75">
      <c r="A12" s="105" t="s">
        <v>39</v>
      </c>
    </row>
    <row r="13" ht="15.75">
      <c r="A13" s="105" t="s">
        <v>40</v>
      </c>
    </row>
    <row r="14" spans="1:4" ht="15.75">
      <c r="A14" s="105" t="s">
        <v>41</v>
      </c>
      <c r="D14" t="s">
        <v>700</v>
      </c>
    </row>
    <row r="15" ht="15.75">
      <c r="A15" s="105" t="s">
        <v>42</v>
      </c>
    </row>
    <row r="16" ht="15.75">
      <c r="A16" s="105" t="s">
        <v>43</v>
      </c>
    </row>
    <row r="17" ht="15.75">
      <c r="A17" s="105" t="s">
        <v>44</v>
      </c>
    </row>
    <row r="18" ht="15.75">
      <c r="A18" s="105"/>
    </row>
    <row r="19" ht="15">
      <c r="A19" s="3" t="s">
        <v>662</v>
      </c>
    </row>
    <row r="20" spans="1:10" ht="78.75" customHeight="1">
      <c r="A20" s="1" t="s">
        <v>71</v>
      </c>
      <c r="B20" s="2" t="s">
        <v>72</v>
      </c>
      <c r="C20" s="57" t="s">
        <v>47</v>
      </c>
      <c r="D20" s="57" t="s">
        <v>48</v>
      </c>
      <c r="E20" s="57" t="s">
        <v>49</v>
      </c>
      <c r="F20" s="57" t="s">
        <v>50</v>
      </c>
      <c r="G20" s="57" t="s">
        <v>640</v>
      </c>
      <c r="H20" s="57" t="s">
        <v>641</v>
      </c>
      <c r="I20" s="57" t="s">
        <v>642</v>
      </c>
      <c r="J20" s="57" t="s">
        <v>51</v>
      </c>
    </row>
    <row r="21" spans="1:10" ht="15">
      <c r="A21" s="20" t="s">
        <v>497</v>
      </c>
      <c r="B21" s="4" t="s">
        <v>337</v>
      </c>
      <c r="C21" s="40"/>
      <c r="D21" s="40"/>
      <c r="E21" s="61"/>
      <c r="F21" s="61"/>
      <c r="G21" s="40"/>
      <c r="H21" s="40"/>
      <c r="I21" s="40"/>
      <c r="J21" s="25"/>
    </row>
    <row r="22" spans="1:10" ht="15">
      <c r="A22" s="52" t="s">
        <v>210</v>
      </c>
      <c r="B22" s="52" t="s">
        <v>337</v>
      </c>
      <c r="C22" s="40"/>
      <c r="D22" s="40"/>
      <c r="E22" s="40"/>
      <c r="F22" s="40"/>
      <c r="G22" s="40"/>
      <c r="H22" s="40"/>
      <c r="I22" s="40"/>
      <c r="J22" s="25"/>
    </row>
    <row r="23" spans="1:10" ht="15">
      <c r="A23" s="11" t="s">
        <v>338</v>
      </c>
      <c r="B23" s="4" t="s">
        <v>339</v>
      </c>
      <c r="C23" s="40"/>
      <c r="D23" s="40"/>
      <c r="E23" s="40"/>
      <c r="F23" s="40"/>
      <c r="G23" s="40"/>
      <c r="H23" s="40"/>
      <c r="I23" s="40"/>
      <c r="J23" s="25"/>
    </row>
    <row r="24" spans="1:10" ht="15">
      <c r="A24" s="20" t="s">
        <v>547</v>
      </c>
      <c r="B24" s="4" t="s">
        <v>340</v>
      </c>
      <c r="C24" s="40"/>
      <c r="D24" s="40"/>
      <c r="E24" s="40"/>
      <c r="F24" s="40"/>
      <c r="G24" s="40"/>
      <c r="H24" s="40"/>
      <c r="I24" s="40"/>
      <c r="J24" s="25"/>
    </row>
    <row r="25" spans="1:10" ht="15">
      <c r="A25" s="52" t="s">
        <v>210</v>
      </c>
      <c r="B25" s="52" t="s">
        <v>340</v>
      </c>
      <c r="C25" s="40"/>
      <c r="D25" s="40"/>
      <c r="E25" s="40"/>
      <c r="F25" s="40"/>
      <c r="G25" s="40"/>
      <c r="H25" s="40"/>
      <c r="I25" s="40"/>
      <c r="J25" s="25"/>
    </row>
    <row r="26" spans="1:10" ht="15">
      <c r="A26" s="10" t="s">
        <v>517</v>
      </c>
      <c r="B26" s="6" t="s">
        <v>341</v>
      </c>
      <c r="C26" s="40"/>
      <c r="D26" s="40"/>
      <c r="E26" s="40"/>
      <c r="F26" s="40"/>
      <c r="G26" s="40"/>
      <c r="H26" s="40"/>
      <c r="I26" s="40"/>
      <c r="J26" s="25"/>
    </row>
    <row r="27" spans="1:10" ht="15">
      <c r="A27" s="11" t="s">
        <v>548</v>
      </c>
      <c r="B27" s="4" t="s">
        <v>342</v>
      </c>
      <c r="C27" s="40"/>
      <c r="D27" s="40"/>
      <c r="E27" s="40"/>
      <c r="F27" s="40"/>
      <c r="G27" s="40"/>
      <c r="H27" s="40"/>
      <c r="I27" s="40"/>
      <c r="J27" s="25"/>
    </row>
    <row r="28" spans="1:10" ht="15">
      <c r="A28" s="52" t="s">
        <v>218</v>
      </c>
      <c r="B28" s="52" t="s">
        <v>342</v>
      </c>
      <c r="C28" s="40"/>
      <c r="D28" s="40"/>
      <c r="E28" s="40"/>
      <c r="F28" s="40"/>
      <c r="G28" s="40"/>
      <c r="H28" s="40"/>
      <c r="I28" s="40"/>
      <c r="J28" s="25"/>
    </row>
    <row r="29" spans="1:10" ht="15">
      <c r="A29" s="20" t="s">
        <v>343</v>
      </c>
      <c r="B29" s="4" t="s">
        <v>344</v>
      </c>
      <c r="C29" s="40"/>
      <c r="D29" s="40"/>
      <c r="E29" s="40"/>
      <c r="F29" s="40"/>
      <c r="G29" s="40"/>
      <c r="H29" s="40"/>
      <c r="I29" s="40"/>
      <c r="J29" s="25"/>
    </row>
    <row r="30" spans="1:10" ht="15">
      <c r="A30" s="12" t="s">
        <v>549</v>
      </c>
      <c r="B30" s="4" t="s">
        <v>345</v>
      </c>
      <c r="C30" s="25"/>
      <c r="D30" s="25"/>
      <c r="E30" s="25"/>
      <c r="F30" s="25"/>
      <c r="G30" s="25"/>
      <c r="H30" s="25"/>
      <c r="I30" s="25"/>
      <c r="J30" s="25"/>
    </row>
    <row r="31" spans="1:10" ht="15">
      <c r="A31" s="52" t="s">
        <v>219</v>
      </c>
      <c r="B31" s="52" t="s">
        <v>345</v>
      </c>
      <c r="C31" s="25"/>
      <c r="D31" s="25"/>
      <c r="E31" s="25"/>
      <c r="F31" s="25"/>
      <c r="G31" s="25"/>
      <c r="H31" s="25"/>
      <c r="I31" s="25"/>
      <c r="J31" s="25"/>
    </row>
    <row r="32" spans="1:10" ht="15">
      <c r="A32" s="20" t="s">
        <v>346</v>
      </c>
      <c r="B32" s="4" t="s">
        <v>347</v>
      </c>
      <c r="C32" s="25"/>
      <c r="D32" s="25"/>
      <c r="E32" s="25"/>
      <c r="F32" s="25"/>
      <c r="G32" s="25"/>
      <c r="H32" s="25"/>
      <c r="I32" s="25"/>
      <c r="J32" s="25"/>
    </row>
    <row r="33" spans="1:10" ht="15">
      <c r="A33" s="21" t="s">
        <v>518</v>
      </c>
      <c r="B33" s="6" t="s">
        <v>348</v>
      </c>
      <c r="C33" s="25"/>
      <c r="D33" s="25"/>
      <c r="E33" s="25"/>
      <c r="F33" s="25"/>
      <c r="G33" s="25"/>
      <c r="H33" s="25"/>
      <c r="I33" s="25"/>
      <c r="J33" s="25"/>
    </row>
    <row r="34" spans="1:10" ht="15">
      <c r="A34" s="11" t="s">
        <v>363</v>
      </c>
      <c r="B34" s="4" t="s">
        <v>364</v>
      </c>
      <c r="C34" s="25"/>
      <c r="D34" s="25"/>
      <c r="E34" s="25"/>
      <c r="F34" s="25"/>
      <c r="G34" s="25"/>
      <c r="H34" s="25"/>
      <c r="I34" s="25"/>
      <c r="J34" s="25"/>
    </row>
    <row r="35" spans="1:10" ht="15">
      <c r="A35" s="12" t="s">
        <v>365</v>
      </c>
      <c r="B35" s="4" t="s">
        <v>366</v>
      </c>
      <c r="C35" s="25"/>
      <c r="D35" s="25"/>
      <c r="E35" s="25"/>
      <c r="F35" s="25"/>
      <c r="G35" s="25"/>
      <c r="H35" s="25"/>
      <c r="I35" s="25"/>
      <c r="J35" s="25"/>
    </row>
    <row r="36" spans="1:10" ht="15">
      <c r="A36" s="20" t="s">
        <v>367</v>
      </c>
      <c r="B36" s="4" t="s">
        <v>368</v>
      </c>
      <c r="C36" s="25"/>
      <c r="D36" s="25"/>
      <c r="E36" s="25"/>
      <c r="F36" s="25"/>
      <c r="G36" s="25"/>
      <c r="H36" s="25"/>
      <c r="I36" s="25"/>
      <c r="J36" s="25"/>
    </row>
    <row r="37" spans="1:10" ht="15">
      <c r="A37" s="20" t="s">
        <v>502</v>
      </c>
      <c r="B37" s="4" t="s">
        <v>369</v>
      </c>
      <c r="C37" s="25"/>
      <c r="D37" s="25"/>
      <c r="E37" s="25"/>
      <c r="F37" s="25"/>
      <c r="G37" s="25"/>
      <c r="H37" s="25"/>
      <c r="I37" s="25"/>
      <c r="J37" s="25"/>
    </row>
    <row r="38" spans="1:10" ht="15">
      <c r="A38" s="52" t="s">
        <v>244</v>
      </c>
      <c r="B38" s="52" t="s">
        <v>369</v>
      </c>
      <c r="C38" s="25"/>
      <c r="D38" s="25"/>
      <c r="E38" s="25"/>
      <c r="F38" s="25"/>
      <c r="G38" s="25"/>
      <c r="H38" s="25"/>
      <c r="I38" s="25"/>
      <c r="J38" s="25"/>
    </row>
    <row r="39" spans="1:10" ht="15">
      <c r="A39" s="52" t="s">
        <v>245</v>
      </c>
      <c r="B39" s="52" t="s">
        <v>369</v>
      </c>
      <c r="C39" s="25"/>
      <c r="D39" s="25"/>
      <c r="E39" s="25"/>
      <c r="F39" s="25"/>
      <c r="G39" s="25"/>
      <c r="H39" s="25"/>
      <c r="I39" s="25"/>
      <c r="J39" s="25"/>
    </row>
    <row r="40" spans="1:10" ht="15">
      <c r="A40" s="53" t="s">
        <v>246</v>
      </c>
      <c r="B40" s="53" t="s">
        <v>369</v>
      </c>
      <c r="C40" s="25"/>
      <c r="D40" s="25"/>
      <c r="E40" s="25"/>
      <c r="F40" s="25"/>
      <c r="G40" s="25"/>
      <c r="H40" s="25"/>
      <c r="I40" s="25"/>
      <c r="J40" s="25"/>
    </row>
    <row r="41" spans="1:10" ht="15">
      <c r="A41" s="54" t="s">
        <v>521</v>
      </c>
      <c r="B41" s="37" t="s">
        <v>370</v>
      </c>
      <c r="C41" s="25"/>
      <c r="D41" s="25"/>
      <c r="E41" s="25"/>
      <c r="F41" s="25"/>
      <c r="G41" s="25"/>
      <c r="H41" s="25"/>
      <c r="I41" s="25"/>
      <c r="J41" s="25"/>
    </row>
    <row r="42" spans="1:10" ht="15">
      <c r="A42" s="106"/>
      <c r="B42" s="107"/>
      <c r="C42" s="24"/>
      <c r="D42" s="24"/>
      <c r="E42" s="24"/>
      <c r="F42" s="24"/>
      <c r="G42" s="24"/>
      <c r="H42" s="24"/>
      <c r="I42" s="24"/>
      <c r="J42" s="24"/>
    </row>
    <row r="43" spans="1:10" ht="15">
      <c r="A43" s="106"/>
      <c r="B43" s="107"/>
      <c r="C43" s="24"/>
      <c r="D43" s="24"/>
      <c r="E43" s="24"/>
      <c r="F43" s="24"/>
      <c r="G43" s="24"/>
      <c r="H43" s="24"/>
      <c r="I43" s="24"/>
      <c r="J43" s="24"/>
    </row>
    <row r="44" spans="1:2" ht="15">
      <c r="A44" s="106"/>
      <c r="B44" s="107"/>
    </row>
    <row r="45" spans="1:6" ht="25.5">
      <c r="A45" s="1" t="s">
        <v>71</v>
      </c>
      <c r="B45" s="2" t="s">
        <v>72</v>
      </c>
      <c r="C45" s="57" t="s">
        <v>640</v>
      </c>
      <c r="D45" s="57" t="s">
        <v>641</v>
      </c>
      <c r="E45" s="57" t="s">
        <v>642</v>
      </c>
      <c r="F45" s="57" t="s">
        <v>51</v>
      </c>
    </row>
    <row r="46" spans="1:6" ht="15.75">
      <c r="A46" s="108" t="s">
        <v>45</v>
      </c>
      <c r="B46" s="37"/>
      <c r="C46" s="25"/>
      <c r="D46" s="25"/>
      <c r="E46" s="25"/>
      <c r="F46" s="25"/>
    </row>
    <row r="47" spans="1:6" ht="15.75">
      <c r="A47" s="109" t="s">
        <v>39</v>
      </c>
      <c r="B47" s="37"/>
      <c r="C47" s="25"/>
      <c r="D47" s="25"/>
      <c r="E47" s="25"/>
      <c r="F47" s="25"/>
    </row>
    <row r="48" spans="1:6" ht="31.5">
      <c r="A48" s="109" t="s">
        <v>40</v>
      </c>
      <c r="B48" s="37"/>
      <c r="C48" s="25"/>
      <c r="D48" s="25"/>
      <c r="E48" s="25"/>
      <c r="F48" s="25"/>
    </row>
    <row r="49" spans="1:6" ht="15.75">
      <c r="A49" s="109" t="s">
        <v>41</v>
      </c>
      <c r="B49" s="37"/>
      <c r="C49" s="25"/>
      <c r="D49" s="25"/>
      <c r="E49" s="25"/>
      <c r="F49" s="25"/>
    </row>
    <row r="50" spans="1:6" ht="31.5">
      <c r="A50" s="109" t="s">
        <v>42</v>
      </c>
      <c r="B50" s="37"/>
      <c r="C50" s="25"/>
      <c r="D50" s="25"/>
      <c r="E50" s="25"/>
      <c r="F50" s="25"/>
    </row>
    <row r="51" spans="1:6" ht="15.75">
      <c r="A51" s="109" t="s">
        <v>43</v>
      </c>
      <c r="B51" s="37"/>
      <c r="C51" s="25"/>
      <c r="D51" s="25"/>
      <c r="E51" s="25"/>
      <c r="F51" s="25"/>
    </row>
    <row r="52" spans="1:6" ht="15.75">
      <c r="A52" s="109" t="s">
        <v>44</v>
      </c>
      <c r="B52" s="37"/>
      <c r="C52" s="25"/>
      <c r="D52" s="25"/>
      <c r="E52" s="25"/>
      <c r="F52" s="25"/>
    </row>
    <row r="53" spans="1:6" ht="15">
      <c r="A53" s="54" t="s">
        <v>6</v>
      </c>
      <c r="B53" s="37"/>
      <c r="C53" s="25"/>
      <c r="D53" s="25"/>
      <c r="E53" s="25"/>
      <c r="F53" s="25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21"/>
  <sheetViews>
    <sheetView zoomScalePageLayoutView="0" workbookViewId="0" topLeftCell="A10">
      <selection activeCell="B19" sqref="B19"/>
    </sheetView>
  </sheetViews>
  <sheetFormatPr defaultColWidth="9.140625" defaultRowHeight="15"/>
  <cols>
    <col min="1" max="1" width="4.421875" style="200" customWidth="1"/>
    <col min="2" max="2" width="26.28125" style="200" customWidth="1"/>
    <col min="3" max="10" width="10.7109375" style="200" customWidth="1"/>
    <col min="11" max="12" width="8.28125" style="200" customWidth="1"/>
    <col min="13" max="16384" width="9.140625" style="200" customWidth="1"/>
  </cols>
  <sheetData>
    <row r="1" spans="1:17" ht="15">
      <c r="A1" s="373" t="s">
        <v>954</v>
      </c>
      <c r="B1" s="373"/>
      <c r="C1" s="373"/>
      <c r="D1" s="373"/>
      <c r="E1" s="373"/>
      <c r="F1" s="373"/>
      <c r="G1" s="373"/>
      <c r="H1" s="373"/>
      <c r="I1" s="373"/>
      <c r="J1" s="373"/>
      <c r="K1" s="280"/>
      <c r="L1" s="280"/>
      <c r="O1" s="377"/>
      <c r="P1" s="377"/>
      <c r="Q1" s="377"/>
    </row>
    <row r="2" spans="1:12" ht="15">
      <c r="A2" s="373" t="s">
        <v>828</v>
      </c>
      <c r="B2" s="373"/>
      <c r="C2" s="373"/>
      <c r="D2" s="373"/>
      <c r="E2" s="373"/>
      <c r="F2" s="373"/>
      <c r="G2" s="373"/>
      <c r="H2" s="373"/>
      <c r="I2" s="373"/>
      <c r="J2" s="373"/>
      <c r="K2" s="280"/>
      <c r="L2" s="280"/>
    </row>
    <row r="3" spans="1:10" ht="15">
      <c r="A3" s="373" t="s">
        <v>921</v>
      </c>
      <c r="B3" s="373"/>
      <c r="C3" s="373"/>
      <c r="D3" s="373"/>
      <c r="E3" s="373"/>
      <c r="F3" s="373"/>
      <c r="G3" s="373"/>
      <c r="H3" s="373"/>
      <c r="I3" s="373"/>
      <c r="J3" s="373"/>
    </row>
    <row r="5" spans="1:12" ht="15">
      <c r="A5" s="373" t="s">
        <v>906</v>
      </c>
      <c r="B5" s="373"/>
      <c r="C5" s="373"/>
      <c r="D5" s="373"/>
      <c r="E5" s="373"/>
      <c r="F5" s="373"/>
      <c r="G5" s="373"/>
      <c r="H5" s="373"/>
      <c r="I5" s="373"/>
      <c r="J5" s="373"/>
      <c r="K5" s="280"/>
      <c r="L5" s="280"/>
    </row>
    <row r="7" spans="4:12" ht="15.75" customHeight="1" thickBot="1">
      <c r="D7" s="374" t="s">
        <v>955</v>
      </c>
      <c r="E7" s="374"/>
      <c r="F7" s="374"/>
      <c r="G7" s="374"/>
      <c r="H7" s="374"/>
      <c r="I7" s="374"/>
      <c r="J7" s="374"/>
      <c r="K7" s="378"/>
      <c r="L7" s="378"/>
    </row>
    <row r="8" spans="1:12" ht="15.75" thickTop="1">
      <c r="A8" s="379"/>
      <c r="B8" s="259" t="s">
        <v>838</v>
      </c>
      <c r="C8" s="257" t="s">
        <v>833</v>
      </c>
      <c r="D8" s="262" t="s">
        <v>834</v>
      </c>
      <c r="E8" s="264" t="s">
        <v>835</v>
      </c>
      <c r="F8" s="259" t="s">
        <v>836</v>
      </c>
      <c r="G8" s="257" t="s">
        <v>837</v>
      </c>
      <c r="H8" s="262" t="s">
        <v>839</v>
      </c>
      <c r="I8" s="264" t="s">
        <v>840</v>
      </c>
      <c r="J8" s="245" t="s">
        <v>841</v>
      </c>
      <c r="K8" s="201"/>
      <c r="L8" s="201"/>
    </row>
    <row r="9" spans="1:10" ht="39.75" customHeight="1">
      <c r="A9" s="380"/>
      <c r="B9" s="382" t="s">
        <v>631</v>
      </c>
      <c r="C9" s="375" t="s">
        <v>829</v>
      </c>
      <c r="D9" s="376"/>
      <c r="E9" s="384" t="s">
        <v>830</v>
      </c>
      <c r="F9" s="385"/>
      <c r="G9" s="375" t="s">
        <v>868</v>
      </c>
      <c r="H9" s="376"/>
      <c r="I9" s="386" t="s">
        <v>27</v>
      </c>
      <c r="J9" s="387"/>
    </row>
    <row r="10" spans="1:10" ht="33.75" customHeight="1">
      <c r="A10" s="381"/>
      <c r="B10" s="383"/>
      <c r="C10" s="258" t="s">
        <v>875</v>
      </c>
      <c r="D10" s="263" t="s">
        <v>706</v>
      </c>
      <c r="E10" s="265" t="s">
        <v>875</v>
      </c>
      <c r="F10" s="266" t="s">
        <v>706</v>
      </c>
      <c r="G10" s="258" t="s">
        <v>875</v>
      </c>
      <c r="H10" s="263" t="s">
        <v>706</v>
      </c>
      <c r="I10" s="265" t="s">
        <v>875</v>
      </c>
      <c r="J10" s="267" t="s">
        <v>706</v>
      </c>
    </row>
    <row r="11" spans="1:10" ht="36" customHeight="1">
      <c r="A11" s="260" t="s">
        <v>707</v>
      </c>
      <c r="B11" s="261" t="s">
        <v>542</v>
      </c>
      <c r="C11" s="249">
        <f>'bevételek működés felhalmozás.'!K44-4672</f>
        <v>7542</v>
      </c>
      <c r="D11" s="250">
        <f>'bevételek működés felhalmozás.'!L44-G11</f>
        <v>12179</v>
      </c>
      <c r="E11" s="249"/>
      <c r="F11" s="250"/>
      <c r="G11" s="249">
        <v>4672</v>
      </c>
      <c r="H11" s="250">
        <v>4672</v>
      </c>
      <c r="I11" s="307">
        <f>SUM(C11,E11,G11)</f>
        <v>12214</v>
      </c>
      <c r="J11" s="308">
        <f>SUM(D11,F11,H11)</f>
        <v>16851</v>
      </c>
    </row>
    <row r="12" spans="1:10" ht="36" customHeight="1">
      <c r="A12" s="260" t="s">
        <v>708</v>
      </c>
      <c r="B12" s="261" t="s">
        <v>896</v>
      </c>
      <c r="C12" s="286">
        <f>'bevételek működés felhalmozás.'!K32</f>
        <v>85700</v>
      </c>
      <c r="D12" s="287">
        <f>'bevételek működés felhalmozás.'!L32</f>
        <v>85700</v>
      </c>
      <c r="E12" s="286"/>
      <c r="F12" s="287"/>
      <c r="G12" s="286"/>
      <c r="H12" s="287"/>
      <c r="I12" s="307">
        <f>SUM(C12,E12,G12)</f>
        <v>85700</v>
      </c>
      <c r="J12" s="308">
        <f>SUM(D12,F12,H12)</f>
        <v>85700</v>
      </c>
    </row>
    <row r="13" spans="1:10" ht="36" customHeight="1">
      <c r="A13" s="246" t="s">
        <v>710</v>
      </c>
      <c r="B13" s="247" t="s">
        <v>709</v>
      </c>
      <c r="C13" s="251">
        <f>'bevételek működés felhalmozás.'!K12</f>
        <v>159842</v>
      </c>
      <c r="D13" s="252">
        <f>'bevételek működés felhalmozás.'!L12</f>
        <v>160485</v>
      </c>
      <c r="E13" s="251"/>
      <c r="F13" s="252"/>
      <c r="G13" s="251"/>
      <c r="H13" s="252"/>
      <c r="I13" s="309">
        <f aca="true" t="shared" si="0" ref="I13:I20">SUM(C13,E13,G13)</f>
        <v>159842</v>
      </c>
      <c r="J13" s="308">
        <f aca="true" t="shared" si="1" ref="J13:J19">SUM(D13,F13,H13)</f>
        <v>160485</v>
      </c>
    </row>
    <row r="14" spans="1:10" ht="44.25" customHeight="1">
      <c r="A14" s="246" t="s">
        <v>712</v>
      </c>
      <c r="B14" s="248" t="s">
        <v>711</v>
      </c>
      <c r="C14" s="251">
        <f>'bevételek működés felhalmozás.'!K57</f>
        <v>243884</v>
      </c>
      <c r="D14" s="253">
        <f>'bevételek működés felhalmozás.'!L57</f>
        <v>261910</v>
      </c>
      <c r="E14" s="251"/>
      <c r="F14" s="252"/>
      <c r="G14" s="251"/>
      <c r="H14" s="253"/>
      <c r="I14" s="309">
        <f t="shared" si="0"/>
        <v>243884</v>
      </c>
      <c r="J14" s="308">
        <f t="shared" si="1"/>
        <v>261910</v>
      </c>
    </row>
    <row r="15" spans="1:10" ht="36" customHeight="1">
      <c r="A15" s="246" t="s">
        <v>714</v>
      </c>
      <c r="B15" s="247" t="s">
        <v>713</v>
      </c>
      <c r="C15" s="251">
        <f>'bevételek működés felhalmozás.'!K17-5113</f>
        <v>21173</v>
      </c>
      <c r="D15" s="253">
        <f>'bevételek működés felhalmozás.'!L17-5113</f>
        <v>21173</v>
      </c>
      <c r="E15" s="251">
        <v>5113</v>
      </c>
      <c r="F15" s="252">
        <v>5113</v>
      </c>
      <c r="G15" s="251"/>
      <c r="H15" s="253"/>
      <c r="I15" s="309">
        <f t="shared" si="0"/>
        <v>26286</v>
      </c>
      <c r="J15" s="308">
        <f t="shared" si="1"/>
        <v>26286</v>
      </c>
    </row>
    <row r="16" spans="1:10" ht="36" customHeight="1">
      <c r="A16" s="246" t="s">
        <v>716</v>
      </c>
      <c r="B16" s="248" t="s">
        <v>715</v>
      </c>
      <c r="C16" s="251">
        <f>'[1]1,3 Bevétel kiadás jogcímenként'!G39</f>
        <v>0</v>
      </c>
      <c r="D16" s="253">
        <f>'bevételek működés felhalmozás.'!L50</f>
        <v>0</v>
      </c>
      <c r="E16" s="251"/>
      <c r="F16" s="252"/>
      <c r="G16" s="251"/>
      <c r="H16" s="253"/>
      <c r="I16" s="309">
        <f t="shared" si="0"/>
        <v>0</v>
      </c>
      <c r="J16" s="308">
        <f t="shared" si="1"/>
        <v>0</v>
      </c>
    </row>
    <row r="17" spans="1:10" ht="36" customHeight="1">
      <c r="A17" s="246"/>
      <c r="B17" s="248" t="s">
        <v>929</v>
      </c>
      <c r="C17" s="251">
        <f>'bevételek működés felhalmozás.'!K60</f>
        <v>102</v>
      </c>
      <c r="D17" s="253">
        <f>'bevételek működés felhalmozás.'!L60</f>
        <v>102</v>
      </c>
      <c r="E17" s="251"/>
      <c r="F17" s="252"/>
      <c r="G17" s="251"/>
      <c r="H17" s="253"/>
      <c r="I17" s="309">
        <f>SUM(C17,E17,G17)</f>
        <v>102</v>
      </c>
      <c r="J17" s="308">
        <f>SUM(D17,F17,H17)</f>
        <v>102</v>
      </c>
    </row>
    <row r="18" spans="1:10" ht="43.5" customHeight="1">
      <c r="A18" s="246" t="s">
        <v>717</v>
      </c>
      <c r="B18" s="248" t="s">
        <v>928</v>
      </c>
      <c r="C18" s="251">
        <f>'bevételek működés felhalmozás.'!K48+'bevételek működés felhalmozás.'!K65</f>
        <v>195</v>
      </c>
      <c r="D18" s="253">
        <f>'bevételek működés felhalmozás.'!L65</f>
        <v>195</v>
      </c>
      <c r="E18" s="251"/>
      <c r="F18" s="252"/>
      <c r="G18" s="251"/>
      <c r="H18" s="253"/>
      <c r="I18" s="309">
        <f t="shared" si="0"/>
        <v>195</v>
      </c>
      <c r="J18" s="308">
        <f t="shared" si="1"/>
        <v>195</v>
      </c>
    </row>
    <row r="19" spans="1:10" ht="36" customHeight="1">
      <c r="A19" s="246" t="s">
        <v>718</v>
      </c>
      <c r="B19" s="247" t="s">
        <v>518</v>
      </c>
      <c r="C19" s="251">
        <f>'bevételek működés felhalmozás.'!G80</f>
        <v>74940</v>
      </c>
      <c r="D19" s="253">
        <f>'bevételek működés felhalmozás.'!L80</f>
        <v>74940</v>
      </c>
      <c r="E19" s="251"/>
      <c r="F19" s="252"/>
      <c r="G19" s="251"/>
      <c r="H19" s="253"/>
      <c r="I19" s="309">
        <f t="shared" si="0"/>
        <v>74940</v>
      </c>
      <c r="J19" s="308">
        <f t="shared" si="1"/>
        <v>74940</v>
      </c>
    </row>
    <row r="20" spans="1:10" ht="36" customHeight="1">
      <c r="A20" s="270" t="s">
        <v>720</v>
      </c>
      <c r="B20" s="271" t="s">
        <v>719</v>
      </c>
      <c r="C20" s="254">
        <f>'bevételek működés felhalmozás.'!K84-E20</f>
        <v>97713</v>
      </c>
      <c r="D20" s="255">
        <f>'bevételek működés felhalmozás.'!L84</f>
        <v>96195</v>
      </c>
      <c r="E20" s="254"/>
      <c r="F20" s="256"/>
      <c r="G20" s="254"/>
      <c r="H20" s="255"/>
      <c r="I20" s="310">
        <f t="shared" si="0"/>
        <v>97713</v>
      </c>
      <c r="J20" s="311">
        <f>SUM(D20,F20,H20)</f>
        <v>96195</v>
      </c>
    </row>
    <row r="21" spans="1:10" ht="36" customHeight="1" thickBot="1">
      <c r="A21" s="269" t="s">
        <v>730</v>
      </c>
      <c r="B21" s="272" t="s">
        <v>721</v>
      </c>
      <c r="C21" s="274">
        <f aca="true" t="shared" si="2" ref="C21:J21">SUM(C11:C20)</f>
        <v>691091</v>
      </c>
      <c r="D21" s="276">
        <f t="shared" si="2"/>
        <v>712879</v>
      </c>
      <c r="E21" s="275">
        <f t="shared" si="2"/>
        <v>5113</v>
      </c>
      <c r="F21" s="273">
        <f t="shared" si="2"/>
        <v>5113</v>
      </c>
      <c r="G21" s="274">
        <f t="shared" si="2"/>
        <v>4672</v>
      </c>
      <c r="H21" s="276">
        <f t="shared" si="2"/>
        <v>4672</v>
      </c>
      <c r="I21" s="275">
        <f t="shared" si="2"/>
        <v>700876</v>
      </c>
      <c r="J21" s="268">
        <f t="shared" si="2"/>
        <v>722664</v>
      </c>
    </row>
    <row r="22" ht="15.75" thickTop="1"/>
  </sheetData>
  <sheetProtection/>
  <mergeCells count="13">
    <mergeCell ref="C9:D9"/>
    <mergeCell ref="E9:F9"/>
    <mergeCell ref="I9:J9"/>
    <mergeCell ref="A3:J3"/>
    <mergeCell ref="D7:J7"/>
    <mergeCell ref="G9:H9"/>
    <mergeCell ref="O1:Q1"/>
    <mergeCell ref="K7:L7"/>
    <mergeCell ref="A8:A10"/>
    <mergeCell ref="A5:J5"/>
    <mergeCell ref="A2:J2"/>
    <mergeCell ref="A1:J1"/>
    <mergeCell ref="B9:B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175"/>
  <sheetViews>
    <sheetView zoomScalePageLayoutView="0" workbookViewId="0" topLeftCell="A2">
      <pane ySplit="4" topLeftCell="A97" activePane="bottomLeft" state="frozen"/>
      <selection pane="topLeft" activeCell="B2" sqref="B2"/>
      <selection pane="bottomLeft" activeCell="E76" sqref="E76"/>
    </sheetView>
  </sheetViews>
  <sheetFormatPr defaultColWidth="9.140625" defaultRowHeight="15"/>
  <cols>
    <col min="1" max="1" width="4.7109375" style="146" customWidth="1"/>
    <col min="2" max="2" width="70.7109375" style="146" customWidth="1"/>
    <col min="3" max="3" width="7.28125" style="146" customWidth="1"/>
    <col min="4" max="4" width="11.421875" style="146" bestFit="1" customWidth="1"/>
    <col min="5" max="12" width="9.28125" style="146" customWidth="1"/>
    <col min="13" max="13" width="9.8515625" style="146" customWidth="1"/>
    <col min="14" max="16384" width="9.140625" style="146" customWidth="1"/>
  </cols>
  <sheetData>
    <row r="1" spans="2:12" ht="21" customHeight="1">
      <c r="B1" s="370" t="s">
        <v>926</v>
      </c>
      <c r="C1" s="388"/>
      <c r="D1" s="388"/>
      <c r="E1" s="388"/>
      <c r="F1" s="388"/>
      <c r="G1" s="388"/>
      <c r="H1" s="388"/>
      <c r="I1" s="388"/>
      <c r="J1" s="388"/>
      <c r="K1" s="388"/>
      <c r="L1" s="389"/>
    </row>
    <row r="2" spans="2:12" ht="18.75" customHeight="1">
      <c r="B2" s="370" t="s">
        <v>825</v>
      </c>
      <c r="C2" s="388"/>
      <c r="D2" s="388"/>
      <c r="E2" s="388"/>
      <c r="F2" s="388"/>
      <c r="G2" s="388"/>
      <c r="H2" s="388"/>
      <c r="I2" s="388"/>
      <c r="J2" s="388"/>
      <c r="K2" s="388"/>
      <c r="L2" s="389"/>
    </row>
    <row r="3" spans="2:13" ht="18.75" customHeight="1">
      <c r="B3" s="147"/>
      <c r="C3" s="198"/>
      <c r="D3" s="390" t="s">
        <v>956</v>
      </c>
      <c r="E3" s="390"/>
      <c r="F3" s="390"/>
      <c r="G3" s="390"/>
      <c r="H3" s="390"/>
      <c r="I3" s="390"/>
      <c r="J3" s="390"/>
      <c r="K3" s="390"/>
      <c r="L3" s="390"/>
      <c r="M3" s="390"/>
    </row>
    <row r="4" spans="1:13" ht="18.75" customHeight="1">
      <c r="A4" s="177"/>
      <c r="B4" s="221" t="s">
        <v>838</v>
      </c>
      <c r="C4" s="222" t="s">
        <v>833</v>
      </c>
      <c r="D4" s="179" t="s">
        <v>834</v>
      </c>
      <c r="E4" s="179" t="s">
        <v>835</v>
      </c>
      <c r="F4" s="179" t="s">
        <v>836</v>
      </c>
      <c r="G4" s="179" t="s">
        <v>837</v>
      </c>
      <c r="H4" s="179" t="s">
        <v>839</v>
      </c>
      <c r="I4" s="179" t="s">
        <v>840</v>
      </c>
      <c r="J4" s="179" t="s">
        <v>841</v>
      </c>
      <c r="K4" s="179" t="s">
        <v>917</v>
      </c>
      <c r="L4" s="179" t="s">
        <v>918</v>
      </c>
      <c r="M4" s="179" t="s">
        <v>919</v>
      </c>
    </row>
    <row r="5" spans="1:13" ht="63.75">
      <c r="A5" s="177"/>
      <c r="B5" s="148" t="s">
        <v>71</v>
      </c>
      <c r="C5" s="149" t="s">
        <v>72</v>
      </c>
      <c r="D5" s="294" t="s">
        <v>908</v>
      </c>
      <c r="E5" s="294" t="s">
        <v>914</v>
      </c>
      <c r="F5" s="294" t="s">
        <v>913</v>
      </c>
      <c r="G5" s="294" t="s">
        <v>909</v>
      </c>
      <c r="H5" s="294" t="s">
        <v>915</v>
      </c>
      <c r="I5" s="294" t="s">
        <v>916</v>
      </c>
      <c r="J5" s="294" t="s">
        <v>920</v>
      </c>
      <c r="K5" s="294" t="s">
        <v>923</v>
      </c>
      <c r="L5" s="295" t="s">
        <v>910</v>
      </c>
      <c r="M5" s="295" t="s">
        <v>912</v>
      </c>
    </row>
    <row r="6" spans="1:16" ht="15" hidden="1">
      <c r="A6" s="177"/>
      <c r="B6" s="151" t="s">
        <v>73</v>
      </c>
      <c r="C6" s="152" t="s">
        <v>74</v>
      </c>
      <c r="D6" s="153">
        <v>14144</v>
      </c>
      <c r="E6" s="153"/>
      <c r="F6" s="153">
        <f>SUM(D6:E6)</f>
        <v>14144</v>
      </c>
      <c r="G6" s="153"/>
      <c r="H6" s="153"/>
      <c r="I6" s="153">
        <f>SUM(G6:H6)</f>
        <v>0</v>
      </c>
      <c r="J6" s="153"/>
      <c r="K6" s="153"/>
      <c r="L6" s="154">
        <f>SUM(D6)</f>
        <v>14144</v>
      </c>
      <c r="M6" s="154">
        <f>SUM(F6,I6)</f>
        <v>14144</v>
      </c>
      <c r="O6" s="146">
        <v>1101</v>
      </c>
      <c r="P6" s="146">
        <v>3562</v>
      </c>
    </row>
    <row r="7" spans="1:16" ht="15" hidden="1">
      <c r="A7" s="177"/>
      <c r="B7" s="151" t="s">
        <v>75</v>
      </c>
      <c r="C7" s="155" t="s">
        <v>76</v>
      </c>
      <c r="D7" s="153"/>
      <c r="E7" s="153"/>
      <c r="F7" s="153"/>
      <c r="G7" s="153"/>
      <c r="H7" s="153"/>
      <c r="I7" s="153"/>
      <c r="J7" s="153"/>
      <c r="K7" s="153"/>
      <c r="L7" s="154"/>
      <c r="M7" s="154"/>
      <c r="P7" s="146">
        <v>5066</v>
      </c>
    </row>
    <row r="8" spans="1:13" ht="15" hidden="1">
      <c r="A8" s="177"/>
      <c r="B8" s="151" t="s">
        <v>77</v>
      </c>
      <c r="C8" s="155" t="s">
        <v>78</v>
      </c>
      <c r="D8" s="153"/>
      <c r="E8" s="153"/>
      <c r="F8" s="153"/>
      <c r="G8" s="153"/>
      <c r="H8" s="153"/>
      <c r="I8" s="153"/>
      <c r="J8" s="153"/>
      <c r="K8" s="153"/>
      <c r="L8" s="154"/>
      <c r="M8" s="154"/>
    </row>
    <row r="9" spans="1:13" ht="15" hidden="1">
      <c r="A9" s="177"/>
      <c r="B9" s="156" t="s">
        <v>79</v>
      </c>
      <c r="C9" s="155" t="s">
        <v>80</v>
      </c>
      <c r="D9" s="153"/>
      <c r="E9" s="153"/>
      <c r="F9" s="153"/>
      <c r="G9" s="153"/>
      <c r="H9" s="153"/>
      <c r="I9" s="153"/>
      <c r="J9" s="153"/>
      <c r="K9" s="153"/>
      <c r="L9" s="154"/>
      <c r="M9" s="154"/>
    </row>
    <row r="10" spans="1:13" ht="15" hidden="1">
      <c r="A10" s="177"/>
      <c r="B10" s="156" t="s">
        <v>81</v>
      </c>
      <c r="C10" s="155" t="s">
        <v>82</v>
      </c>
      <c r="D10" s="153"/>
      <c r="E10" s="153"/>
      <c r="F10" s="153"/>
      <c r="G10" s="153"/>
      <c r="H10" s="153"/>
      <c r="I10" s="153"/>
      <c r="J10" s="153"/>
      <c r="K10" s="153"/>
      <c r="L10" s="154"/>
      <c r="M10" s="154"/>
    </row>
    <row r="11" spans="1:13" ht="15" hidden="1">
      <c r="A11" s="177"/>
      <c r="B11" s="156" t="s">
        <v>83</v>
      </c>
      <c r="C11" s="155" t="s">
        <v>84</v>
      </c>
      <c r="D11" s="153"/>
      <c r="E11" s="153"/>
      <c r="F11" s="153"/>
      <c r="G11" s="153"/>
      <c r="H11" s="153"/>
      <c r="I11" s="153"/>
      <c r="J11" s="153"/>
      <c r="K11" s="153"/>
      <c r="L11" s="154"/>
      <c r="M11" s="154"/>
    </row>
    <row r="12" spans="1:13" ht="15" hidden="1">
      <c r="A12" s="177"/>
      <c r="B12" s="156" t="s">
        <v>85</v>
      </c>
      <c r="C12" s="155" t="s">
        <v>86</v>
      </c>
      <c r="D12" s="153">
        <v>864</v>
      </c>
      <c r="E12" s="153">
        <v>-120</v>
      </c>
      <c r="F12" s="153">
        <f>SUM(D12:E12)</f>
        <v>744</v>
      </c>
      <c r="G12" s="153"/>
      <c r="H12" s="153">
        <v>665</v>
      </c>
      <c r="I12" s="153">
        <f>SUM(H12)</f>
        <v>665</v>
      </c>
      <c r="J12" s="153"/>
      <c r="K12" s="153"/>
      <c r="L12" s="154">
        <f>SUM(D12)</f>
        <v>864</v>
      </c>
      <c r="M12" s="154">
        <f>SUM(F12,I12)</f>
        <v>1409</v>
      </c>
    </row>
    <row r="13" spans="1:13" ht="15" hidden="1">
      <c r="A13" s="177"/>
      <c r="B13" s="156" t="s">
        <v>87</v>
      </c>
      <c r="C13" s="155" t="s">
        <v>88</v>
      </c>
      <c r="D13" s="153"/>
      <c r="E13" s="153"/>
      <c r="F13" s="153"/>
      <c r="G13" s="153"/>
      <c r="H13" s="153"/>
      <c r="I13" s="153"/>
      <c r="J13" s="153"/>
      <c r="K13" s="153"/>
      <c r="L13" s="154"/>
      <c r="M13" s="154"/>
    </row>
    <row r="14" spans="1:13" ht="15" hidden="1">
      <c r="A14" s="177"/>
      <c r="B14" s="157" t="s">
        <v>89</v>
      </c>
      <c r="C14" s="155" t="s">
        <v>90</v>
      </c>
      <c r="D14" s="153">
        <v>200</v>
      </c>
      <c r="E14" s="153"/>
      <c r="F14" s="153">
        <f>SUM(D14:E14)</f>
        <v>200</v>
      </c>
      <c r="G14" s="153"/>
      <c r="H14" s="153"/>
      <c r="I14" s="153"/>
      <c r="J14" s="153"/>
      <c r="K14" s="153"/>
      <c r="L14" s="154">
        <f>SUM(D14)</f>
        <v>200</v>
      </c>
      <c r="M14" s="154">
        <f>SUM(F14,I14)</f>
        <v>200</v>
      </c>
    </row>
    <row r="15" spans="1:13" ht="15" hidden="1">
      <c r="A15" s="177"/>
      <c r="B15" s="157" t="s">
        <v>91</v>
      </c>
      <c r="C15" s="155" t="s">
        <v>92</v>
      </c>
      <c r="D15" s="153">
        <v>20</v>
      </c>
      <c r="E15" s="153"/>
      <c r="F15" s="153">
        <f>SUM(D15:E15)</f>
        <v>20</v>
      </c>
      <c r="G15" s="153"/>
      <c r="H15" s="153"/>
      <c r="I15" s="153"/>
      <c r="J15" s="153"/>
      <c r="K15" s="153"/>
      <c r="L15" s="154">
        <f>SUM(D15)</f>
        <v>20</v>
      </c>
      <c r="M15" s="154">
        <f>SUM(F15,I15)</f>
        <v>20</v>
      </c>
    </row>
    <row r="16" spans="1:13" ht="15" hidden="1">
      <c r="A16" s="177"/>
      <c r="B16" s="157" t="s">
        <v>93</v>
      </c>
      <c r="C16" s="155" t="s">
        <v>94</v>
      </c>
      <c r="D16" s="153"/>
      <c r="E16" s="153"/>
      <c r="F16" s="153"/>
      <c r="G16" s="153"/>
      <c r="H16" s="153"/>
      <c r="I16" s="153"/>
      <c r="J16" s="153"/>
      <c r="K16" s="153"/>
      <c r="L16" s="154"/>
      <c r="M16" s="154"/>
    </row>
    <row r="17" spans="1:13" ht="15" hidden="1">
      <c r="A17" s="177"/>
      <c r="B17" s="157" t="s">
        <v>95</v>
      </c>
      <c r="C17" s="155" t="s">
        <v>96</v>
      </c>
      <c r="D17" s="153"/>
      <c r="E17" s="153"/>
      <c r="F17" s="153"/>
      <c r="G17" s="153"/>
      <c r="H17" s="153"/>
      <c r="I17" s="153"/>
      <c r="J17" s="153"/>
      <c r="K17" s="153"/>
      <c r="L17" s="154"/>
      <c r="M17" s="154"/>
    </row>
    <row r="18" spans="1:13" ht="15" hidden="1">
      <c r="A18" s="177"/>
      <c r="B18" s="157" t="s">
        <v>433</v>
      </c>
      <c r="C18" s="155" t="s">
        <v>97</v>
      </c>
      <c r="D18" s="153"/>
      <c r="E18" s="153">
        <v>82</v>
      </c>
      <c r="F18" s="153">
        <f>SUM(D18:E18)</f>
        <v>82</v>
      </c>
      <c r="G18" s="153"/>
      <c r="H18" s="153"/>
      <c r="I18" s="153"/>
      <c r="J18" s="153"/>
      <c r="K18" s="153"/>
      <c r="L18" s="154">
        <f>SUM(D18)</f>
        <v>0</v>
      </c>
      <c r="M18" s="154">
        <f>SUM(F18,I18)</f>
        <v>82</v>
      </c>
    </row>
    <row r="19" spans="1:13" s="278" customFormat="1" ht="15" hidden="1">
      <c r="A19" s="199" t="s">
        <v>707</v>
      </c>
      <c r="B19" s="158" t="s">
        <v>374</v>
      </c>
      <c r="C19" s="159" t="s">
        <v>98</v>
      </c>
      <c r="D19" s="288">
        <v>17139</v>
      </c>
      <c r="E19" s="288">
        <v>921</v>
      </c>
      <c r="F19" s="288">
        <f>D19+E19</f>
        <v>18060</v>
      </c>
      <c r="G19" s="288"/>
      <c r="H19" s="288"/>
      <c r="I19" s="288"/>
      <c r="J19" s="288"/>
      <c r="K19" s="288"/>
      <c r="L19" s="288">
        <f>D19+G19</f>
        <v>17139</v>
      </c>
      <c r="M19" s="288">
        <f>F19+I19</f>
        <v>18060</v>
      </c>
    </row>
    <row r="20" spans="1:13" s="278" customFormat="1" ht="15" hidden="1">
      <c r="A20" s="199"/>
      <c r="B20" s="157" t="s">
        <v>99</v>
      </c>
      <c r="C20" s="155" t="s">
        <v>100</v>
      </c>
      <c r="D20" s="153">
        <v>7100</v>
      </c>
      <c r="E20" s="288"/>
      <c r="F20" s="288">
        <f>D20+E20</f>
        <v>7100</v>
      </c>
      <c r="G20" s="288"/>
      <c r="H20" s="288"/>
      <c r="I20" s="288"/>
      <c r="J20" s="288"/>
      <c r="K20" s="288"/>
      <c r="L20" s="288">
        <f>D20+G20</f>
        <v>7100</v>
      </c>
      <c r="M20" s="288">
        <f>F20+I20</f>
        <v>7100</v>
      </c>
    </row>
    <row r="21" spans="1:13" s="278" customFormat="1" ht="15" customHeight="1" hidden="1">
      <c r="A21" s="199"/>
      <c r="B21" s="157" t="s">
        <v>101</v>
      </c>
      <c r="C21" s="155" t="s">
        <v>102</v>
      </c>
      <c r="D21" s="153">
        <v>1596</v>
      </c>
      <c r="E21" s="288"/>
      <c r="F21" s="288">
        <f>D21+E21</f>
        <v>1596</v>
      </c>
      <c r="G21" s="288"/>
      <c r="H21" s="288"/>
      <c r="I21" s="288"/>
      <c r="J21" s="288"/>
      <c r="K21" s="288"/>
      <c r="L21" s="288">
        <f>D21+G21</f>
        <v>1596</v>
      </c>
      <c r="M21" s="288">
        <f>F21+I21</f>
        <v>1596</v>
      </c>
    </row>
    <row r="22" spans="1:13" s="278" customFormat="1" ht="15" hidden="1">
      <c r="A22" s="199"/>
      <c r="B22" s="160" t="s">
        <v>103</v>
      </c>
      <c r="C22" s="155" t="s">
        <v>104</v>
      </c>
      <c r="D22" s="153">
        <v>470</v>
      </c>
      <c r="E22" s="288"/>
      <c r="F22" s="288">
        <f>D22+E22</f>
        <v>470</v>
      </c>
      <c r="G22" s="288"/>
      <c r="H22" s="288"/>
      <c r="I22" s="288"/>
      <c r="J22" s="288"/>
      <c r="K22" s="288"/>
      <c r="L22" s="288">
        <f>D22+G22</f>
        <v>470</v>
      </c>
      <c r="M22" s="288">
        <f>F22+I22</f>
        <v>470</v>
      </c>
    </row>
    <row r="23" spans="1:13" s="278" customFormat="1" ht="15" hidden="1">
      <c r="A23" s="199" t="s">
        <v>708</v>
      </c>
      <c r="B23" s="161" t="s">
        <v>375</v>
      </c>
      <c r="C23" s="159" t="s">
        <v>105</v>
      </c>
      <c r="D23" s="288">
        <v>6820</v>
      </c>
      <c r="E23" s="288">
        <f>SUM(E20:E22)</f>
        <v>0</v>
      </c>
      <c r="F23" s="288">
        <f>D23+E23</f>
        <v>6820</v>
      </c>
      <c r="G23" s="288"/>
      <c r="H23" s="288"/>
      <c r="I23" s="288"/>
      <c r="J23" s="288"/>
      <c r="K23" s="288"/>
      <c r="L23" s="288">
        <f>D23+G23</f>
        <v>6820</v>
      </c>
      <c r="M23" s="288">
        <f>F23+I23</f>
        <v>6820</v>
      </c>
    </row>
    <row r="24" spans="1:13" s="278" customFormat="1" ht="15">
      <c r="A24" s="199" t="s">
        <v>710</v>
      </c>
      <c r="B24" s="162" t="s">
        <v>463</v>
      </c>
      <c r="C24" s="163" t="s">
        <v>106</v>
      </c>
      <c r="D24" s="312">
        <v>25520</v>
      </c>
      <c r="E24" s="312">
        <v>-486</v>
      </c>
      <c r="F24" s="312">
        <f>E24+D24</f>
        <v>25034</v>
      </c>
      <c r="G24" s="312"/>
      <c r="H24" s="312">
        <f>SUM(H23,H19)</f>
        <v>0</v>
      </c>
      <c r="I24" s="312">
        <f>SUM(I23,I19)</f>
        <v>0</v>
      </c>
      <c r="J24" s="312"/>
      <c r="K24" s="312"/>
      <c r="L24" s="312">
        <f>D24</f>
        <v>25520</v>
      </c>
      <c r="M24" s="312">
        <f>D24+E24</f>
        <v>25034</v>
      </c>
    </row>
    <row r="25" spans="1:13" s="278" customFormat="1" ht="15" hidden="1">
      <c r="A25" s="199"/>
      <c r="B25" s="243" t="s">
        <v>869</v>
      </c>
      <c r="C25" s="244" t="s">
        <v>872</v>
      </c>
      <c r="D25" s="288">
        <v>6168</v>
      </c>
      <c r="E25" s="288">
        <v>1183</v>
      </c>
      <c r="F25" s="288">
        <f>SUM(D25:E25)</f>
        <v>7351</v>
      </c>
      <c r="G25" s="288"/>
      <c r="H25" s="288">
        <v>49</v>
      </c>
      <c r="I25" s="288">
        <f>SUM(H25)</f>
        <v>49</v>
      </c>
      <c r="J25" s="288"/>
      <c r="K25" s="288"/>
      <c r="L25" s="299">
        <f>SUM(D25)</f>
        <v>6168</v>
      </c>
      <c r="M25" s="299">
        <f>SUM(F25,I25)</f>
        <v>7400</v>
      </c>
    </row>
    <row r="26" spans="1:13" s="278" customFormat="1" ht="15" hidden="1">
      <c r="A26" s="199"/>
      <c r="B26" s="243" t="s">
        <v>870</v>
      </c>
      <c r="C26" s="244" t="s">
        <v>873</v>
      </c>
      <c r="D26" s="288">
        <v>285</v>
      </c>
      <c r="E26" s="288">
        <v>-20</v>
      </c>
      <c r="F26" s="288">
        <f>SUM(D26:E26)</f>
        <v>265</v>
      </c>
      <c r="G26" s="288"/>
      <c r="H26" s="288">
        <v>175</v>
      </c>
      <c r="I26" s="288">
        <f>SUM(H26)</f>
        <v>175</v>
      </c>
      <c r="J26" s="288"/>
      <c r="K26" s="288"/>
      <c r="L26" s="299">
        <f>SUM(D26)</f>
        <v>285</v>
      </c>
      <c r="M26" s="299">
        <f>SUM(F26,I26)</f>
        <v>440</v>
      </c>
    </row>
    <row r="27" spans="1:13" s="278" customFormat="1" ht="15" hidden="1">
      <c r="A27" s="199"/>
      <c r="B27" s="243" t="s">
        <v>871</v>
      </c>
      <c r="C27" s="244" t="s">
        <v>874</v>
      </c>
      <c r="D27" s="288">
        <v>237</v>
      </c>
      <c r="E27" s="288">
        <v>-21</v>
      </c>
      <c r="F27" s="288">
        <f>SUM(D27:E27)</f>
        <v>216</v>
      </c>
      <c r="G27" s="288"/>
      <c r="H27" s="288">
        <v>154</v>
      </c>
      <c r="I27" s="288">
        <f>SUM(H27)</f>
        <v>154</v>
      </c>
      <c r="J27" s="288"/>
      <c r="K27" s="288"/>
      <c r="L27" s="299">
        <f>SUM(D27)</f>
        <v>237</v>
      </c>
      <c r="M27" s="299">
        <f>SUM(F27,I27)</f>
        <v>370</v>
      </c>
    </row>
    <row r="28" spans="1:13" s="278" customFormat="1" ht="15">
      <c r="A28" s="199" t="s">
        <v>712</v>
      </c>
      <c r="B28" s="161" t="s">
        <v>434</v>
      </c>
      <c r="C28" s="163" t="s">
        <v>107</v>
      </c>
      <c r="D28" s="312">
        <v>5266</v>
      </c>
      <c r="E28" s="312">
        <v>-50</v>
      </c>
      <c r="F28" s="312">
        <f>E28+D28</f>
        <v>5216</v>
      </c>
      <c r="G28" s="312"/>
      <c r="H28" s="312"/>
      <c r="I28" s="312"/>
      <c r="J28" s="312"/>
      <c r="K28" s="312"/>
      <c r="L28" s="312">
        <f>D28+G28</f>
        <v>5266</v>
      </c>
      <c r="M28" s="312">
        <f>F28+I28</f>
        <v>5216</v>
      </c>
    </row>
    <row r="29" spans="1:13" s="278" customFormat="1" ht="15">
      <c r="A29" s="199" t="s">
        <v>714</v>
      </c>
      <c r="B29" s="157" t="s">
        <v>108</v>
      </c>
      <c r="C29" s="155" t="s">
        <v>109</v>
      </c>
      <c r="D29" s="153">
        <v>40</v>
      </c>
      <c r="E29" s="288"/>
      <c r="F29" s="288">
        <f>SUM(D29:E29)</f>
        <v>40</v>
      </c>
      <c r="G29" s="288"/>
      <c r="H29" s="288"/>
      <c r="I29" s="288"/>
      <c r="J29" s="288"/>
      <c r="K29" s="288"/>
      <c r="L29" s="299">
        <f>SUM(D29,G29)</f>
        <v>40</v>
      </c>
      <c r="M29" s="299">
        <f>SUM(F29,I29)</f>
        <v>40</v>
      </c>
    </row>
    <row r="30" spans="1:13" s="278" customFormat="1" ht="15">
      <c r="A30" s="199" t="s">
        <v>716</v>
      </c>
      <c r="B30" s="157" t="s">
        <v>110</v>
      </c>
      <c r="C30" s="155" t="s">
        <v>111</v>
      </c>
      <c r="D30" s="153">
        <f>4976+40</f>
        <v>5016</v>
      </c>
      <c r="E30" s="288"/>
      <c r="F30" s="288">
        <f>SUM(D30:E30)</f>
        <v>5016</v>
      </c>
      <c r="G30" s="288"/>
      <c r="H30" s="288"/>
      <c r="I30" s="288"/>
      <c r="J30" s="288"/>
      <c r="K30" s="288"/>
      <c r="L30" s="299">
        <f>SUM(D30,G30)</f>
        <v>5016</v>
      </c>
      <c r="M30" s="299">
        <f>SUM(F30,I30)</f>
        <v>5016</v>
      </c>
    </row>
    <row r="31" spans="1:13" s="278" customFormat="1" ht="15">
      <c r="A31" s="199" t="s">
        <v>717</v>
      </c>
      <c r="B31" s="157" t="s">
        <v>112</v>
      </c>
      <c r="C31" s="155" t="s">
        <v>113</v>
      </c>
      <c r="D31" s="153"/>
      <c r="E31" s="288"/>
      <c r="F31" s="288"/>
      <c r="G31" s="288"/>
      <c r="H31" s="288"/>
      <c r="I31" s="288"/>
      <c r="J31" s="288"/>
      <c r="K31" s="288"/>
      <c r="L31" s="299"/>
      <c r="M31" s="299"/>
    </row>
    <row r="32" spans="1:13" s="278" customFormat="1" ht="15">
      <c r="A32" s="199" t="s">
        <v>718</v>
      </c>
      <c r="B32" s="161" t="s">
        <v>376</v>
      </c>
      <c r="C32" s="159" t="s">
        <v>114</v>
      </c>
      <c r="D32" s="288">
        <f>SUM(D29:D31)</f>
        <v>5056</v>
      </c>
      <c r="E32" s="288"/>
      <c r="F32" s="288">
        <f>SUM(F29:F31)</f>
        <v>5056</v>
      </c>
      <c r="G32" s="288"/>
      <c r="H32" s="288"/>
      <c r="I32" s="288"/>
      <c r="J32" s="288"/>
      <c r="K32" s="288"/>
      <c r="L32" s="288">
        <f>SUM(L29:L31)</f>
        <v>5056</v>
      </c>
      <c r="M32" s="288">
        <f>SUM(M29:M31)</f>
        <v>5056</v>
      </c>
    </row>
    <row r="33" spans="1:13" s="278" customFormat="1" ht="15">
      <c r="A33" s="199" t="s">
        <v>720</v>
      </c>
      <c r="B33" s="157" t="s">
        <v>115</v>
      </c>
      <c r="C33" s="155" t="s">
        <v>116</v>
      </c>
      <c r="D33" s="153">
        <v>570</v>
      </c>
      <c r="E33" s="288">
        <v>35</v>
      </c>
      <c r="F33" s="288">
        <f>SUM(D33:E33)</f>
        <v>605</v>
      </c>
      <c r="G33" s="288"/>
      <c r="H33" s="288"/>
      <c r="I33" s="288"/>
      <c r="J33" s="288"/>
      <c r="K33" s="288"/>
      <c r="L33" s="299">
        <f>SUM(D33)</f>
        <v>570</v>
      </c>
      <c r="M33" s="299">
        <f>SUM(F33)</f>
        <v>605</v>
      </c>
    </row>
    <row r="34" spans="1:13" s="278" customFormat="1" ht="15">
      <c r="A34" s="199" t="s">
        <v>730</v>
      </c>
      <c r="B34" s="157" t="s">
        <v>117</v>
      </c>
      <c r="C34" s="155" t="s">
        <v>118</v>
      </c>
      <c r="D34" s="153">
        <f>381+35</f>
        <v>416</v>
      </c>
      <c r="E34" s="288"/>
      <c r="F34" s="288">
        <f>SUM(D34:E34)</f>
        <v>416</v>
      </c>
      <c r="G34" s="288"/>
      <c r="H34" s="288"/>
      <c r="I34" s="288"/>
      <c r="J34" s="288"/>
      <c r="K34" s="288"/>
      <c r="L34" s="299">
        <f>SUM(D34)</f>
        <v>416</v>
      </c>
      <c r="M34" s="299">
        <f>SUM(F34)</f>
        <v>416</v>
      </c>
    </row>
    <row r="35" spans="1:13" s="278" customFormat="1" ht="15" customHeight="1">
      <c r="A35" s="199" t="s">
        <v>732</v>
      </c>
      <c r="B35" s="161" t="s">
        <v>464</v>
      </c>
      <c r="C35" s="159" t="s">
        <v>119</v>
      </c>
      <c r="D35" s="288">
        <f>SUM(D33:D34)</f>
        <v>986</v>
      </c>
      <c r="E35" s="288"/>
      <c r="F35" s="288">
        <f>SUM(F33:F34)</f>
        <v>1021</v>
      </c>
      <c r="G35" s="288"/>
      <c r="H35" s="288"/>
      <c r="I35" s="288"/>
      <c r="J35" s="288"/>
      <c r="K35" s="288"/>
      <c r="L35" s="288">
        <f>SUM(L33:L34)</f>
        <v>986</v>
      </c>
      <c r="M35" s="288">
        <f>SUM(M33:M34)</f>
        <v>1021</v>
      </c>
    </row>
    <row r="36" spans="1:13" s="278" customFormat="1" ht="15">
      <c r="A36" s="199" t="s">
        <v>734</v>
      </c>
      <c r="B36" s="157" t="s">
        <v>120</v>
      </c>
      <c r="C36" s="155" t="s">
        <v>121</v>
      </c>
      <c r="D36" s="153">
        <v>4740</v>
      </c>
      <c r="E36" s="288"/>
      <c r="F36" s="288">
        <f aca="true" t="shared" si="0" ref="F36:F42">SUM(D36:E36)</f>
        <v>4740</v>
      </c>
      <c r="G36" s="288"/>
      <c r="H36" s="288"/>
      <c r="I36" s="288"/>
      <c r="J36" s="288"/>
      <c r="K36" s="288"/>
      <c r="L36" s="299">
        <f aca="true" t="shared" si="1" ref="L36:L42">SUM(D36,G36)</f>
        <v>4740</v>
      </c>
      <c r="M36" s="299">
        <f aca="true" t="shared" si="2" ref="M36:M42">SUM(F36,I36)</f>
        <v>4740</v>
      </c>
    </row>
    <row r="37" spans="1:13" s="278" customFormat="1" ht="15">
      <c r="A37" s="199" t="s">
        <v>736</v>
      </c>
      <c r="B37" s="157" t="s">
        <v>122</v>
      </c>
      <c r="C37" s="155" t="s">
        <v>123</v>
      </c>
      <c r="D37" s="153">
        <v>3228</v>
      </c>
      <c r="E37" s="288"/>
      <c r="F37" s="288">
        <f t="shared" si="0"/>
        <v>3228</v>
      </c>
      <c r="G37" s="288"/>
      <c r="H37" s="288"/>
      <c r="I37" s="288"/>
      <c r="J37" s="288"/>
      <c r="K37" s="288"/>
      <c r="L37" s="299">
        <f t="shared" si="1"/>
        <v>3228</v>
      </c>
      <c r="M37" s="299">
        <f t="shared" si="2"/>
        <v>3228</v>
      </c>
    </row>
    <row r="38" spans="1:13" s="278" customFormat="1" ht="15">
      <c r="A38" s="199" t="s">
        <v>737</v>
      </c>
      <c r="B38" s="157" t="s">
        <v>435</v>
      </c>
      <c r="C38" s="155" t="s">
        <v>124</v>
      </c>
      <c r="D38" s="153">
        <v>295</v>
      </c>
      <c r="E38" s="288"/>
      <c r="F38" s="288">
        <f t="shared" si="0"/>
        <v>295</v>
      </c>
      <c r="G38" s="288"/>
      <c r="H38" s="288"/>
      <c r="I38" s="288"/>
      <c r="J38" s="288"/>
      <c r="K38" s="288"/>
      <c r="L38" s="299">
        <f t="shared" si="1"/>
        <v>295</v>
      </c>
      <c r="M38" s="299">
        <f t="shared" si="2"/>
        <v>295</v>
      </c>
    </row>
    <row r="39" spans="1:13" s="278" customFormat="1" ht="15">
      <c r="A39" s="199" t="s">
        <v>738</v>
      </c>
      <c r="B39" s="157" t="s">
        <v>125</v>
      </c>
      <c r="C39" s="155" t="s">
        <v>126</v>
      </c>
      <c r="D39" s="153">
        <v>5026</v>
      </c>
      <c r="E39" s="288"/>
      <c r="F39" s="288">
        <f t="shared" si="0"/>
        <v>5026</v>
      </c>
      <c r="G39" s="288"/>
      <c r="H39" s="288"/>
      <c r="I39" s="288"/>
      <c r="J39" s="288"/>
      <c r="K39" s="288"/>
      <c r="L39" s="299">
        <f t="shared" si="1"/>
        <v>5026</v>
      </c>
      <c r="M39" s="299">
        <f t="shared" si="2"/>
        <v>5026</v>
      </c>
    </row>
    <row r="40" spans="1:13" s="278" customFormat="1" ht="15">
      <c r="A40" s="199" t="s">
        <v>739</v>
      </c>
      <c r="B40" s="157" t="s">
        <v>436</v>
      </c>
      <c r="C40" s="155" t="s">
        <v>127</v>
      </c>
      <c r="D40" s="153">
        <v>213</v>
      </c>
      <c r="E40" s="288"/>
      <c r="F40" s="288">
        <f t="shared" si="0"/>
        <v>213</v>
      </c>
      <c r="G40" s="288"/>
      <c r="H40" s="288"/>
      <c r="I40" s="288"/>
      <c r="J40" s="288"/>
      <c r="K40" s="288"/>
      <c r="L40" s="299">
        <f t="shared" si="1"/>
        <v>213</v>
      </c>
      <c r="M40" s="299">
        <f t="shared" si="2"/>
        <v>213</v>
      </c>
    </row>
    <row r="41" spans="1:13" s="278" customFormat="1" ht="15">
      <c r="A41" s="199" t="s">
        <v>740</v>
      </c>
      <c r="B41" s="160" t="s">
        <v>128</v>
      </c>
      <c r="C41" s="155" t="s">
        <v>129</v>
      </c>
      <c r="D41" s="153">
        <v>4896</v>
      </c>
      <c r="E41" s="288">
        <v>1403</v>
      </c>
      <c r="F41" s="288">
        <f t="shared" si="0"/>
        <v>6299</v>
      </c>
      <c r="G41" s="288"/>
      <c r="H41" s="288"/>
      <c r="I41" s="288"/>
      <c r="J41" s="288"/>
      <c r="K41" s="288"/>
      <c r="L41" s="299">
        <f t="shared" si="1"/>
        <v>4896</v>
      </c>
      <c r="M41" s="299">
        <f t="shared" si="2"/>
        <v>6299</v>
      </c>
    </row>
    <row r="42" spans="1:13" s="278" customFormat="1" ht="15">
      <c r="A42" s="199" t="s">
        <v>741</v>
      </c>
      <c r="B42" s="157" t="s">
        <v>437</v>
      </c>
      <c r="C42" s="155" t="s">
        <v>130</v>
      </c>
      <c r="D42" s="153">
        <f>21154+1500-126-1969+1</f>
        <v>20560</v>
      </c>
      <c r="E42" s="288">
        <v>1066</v>
      </c>
      <c r="F42" s="288">
        <f t="shared" si="0"/>
        <v>21626</v>
      </c>
      <c r="G42" s="288">
        <v>126</v>
      </c>
      <c r="H42" s="288"/>
      <c r="I42" s="288">
        <f>SUM(G42:H42)</f>
        <v>126</v>
      </c>
      <c r="J42" s="288"/>
      <c r="K42" s="288"/>
      <c r="L42" s="299">
        <f t="shared" si="1"/>
        <v>20686</v>
      </c>
      <c r="M42" s="299">
        <f t="shared" si="2"/>
        <v>21752</v>
      </c>
    </row>
    <row r="43" spans="1:13" s="278" customFormat="1" ht="15">
      <c r="A43" s="199" t="s">
        <v>742</v>
      </c>
      <c r="B43" s="161" t="s">
        <v>377</v>
      </c>
      <c r="C43" s="159" t="s">
        <v>131</v>
      </c>
      <c r="D43" s="288">
        <f>SUM(D36:D42)</f>
        <v>38958</v>
      </c>
      <c r="E43" s="288">
        <f aca="true" t="shared" si="3" ref="E43:M43">SUM(E36:E42)</f>
        <v>2469</v>
      </c>
      <c r="F43" s="288">
        <f t="shared" si="3"/>
        <v>41427</v>
      </c>
      <c r="G43" s="288">
        <f t="shared" si="3"/>
        <v>126</v>
      </c>
      <c r="H43" s="288"/>
      <c r="I43" s="288">
        <f t="shared" si="3"/>
        <v>126</v>
      </c>
      <c r="J43" s="288"/>
      <c r="K43" s="288"/>
      <c r="L43" s="288">
        <f>SUM(L36:L42)</f>
        <v>39084</v>
      </c>
      <c r="M43" s="288">
        <f t="shared" si="3"/>
        <v>41553</v>
      </c>
    </row>
    <row r="44" spans="1:13" s="278" customFormat="1" ht="15">
      <c r="A44" s="199" t="s">
        <v>743</v>
      </c>
      <c r="B44" s="157" t="s">
        <v>132</v>
      </c>
      <c r="C44" s="155" t="s">
        <v>133</v>
      </c>
      <c r="D44" s="153">
        <v>230</v>
      </c>
      <c r="E44" s="288"/>
      <c r="F44" s="288">
        <f>SUM(D44:E44)</f>
        <v>230</v>
      </c>
      <c r="G44" s="288"/>
      <c r="H44" s="288"/>
      <c r="I44" s="288"/>
      <c r="J44" s="288"/>
      <c r="K44" s="288"/>
      <c r="L44" s="299">
        <f>SUM(D44,G44)</f>
        <v>230</v>
      </c>
      <c r="M44" s="299">
        <f>SUM(F44,I44)</f>
        <v>230</v>
      </c>
    </row>
    <row r="45" spans="1:13" s="278" customFormat="1" ht="15">
      <c r="A45" s="199" t="s">
        <v>744</v>
      </c>
      <c r="B45" s="157" t="s">
        <v>134</v>
      </c>
      <c r="C45" s="155" t="s">
        <v>135</v>
      </c>
      <c r="D45" s="153">
        <v>332</v>
      </c>
      <c r="E45" s="288">
        <v>-150</v>
      </c>
      <c r="F45" s="288">
        <f>SUM(D45:E45)</f>
        <v>182</v>
      </c>
      <c r="G45" s="288"/>
      <c r="H45" s="288"/>
      <c r="I45" s="288"/>
      <c r="J45" s="288"/>
      <c r="K45" s="288"/>
      <c r="L45" s="299">
        <f>SUM(D45,G45)</f>
        <v>332</v>
      </c>
      <c r="M45" s="299">
        <f>SUM(F45)</f>
        <v>182</v>
      </c>
    </row>
    <row r="46" spans="1:13" s="278" customFormat="1" ht="15">
      <c r="A46" s="199" t="s">
        <v>745</v>
      </c>
      <c r="B46" s="161" t="s">
        <v>378</v>
      </c>
      <c r="C46" s="159" t="s">
        <v>136</v>
      </c>
      <c r="D46" s="288">
        <f>SUM(D44:D45)</f>
        <v>562</v>
      </c>
      <c r="E46" s="288"/>
      <c r="F46" s="288">
        <f>SUM(F44:F45)</f>
        <v>412</v>
      </c>
      <c r="G46" s="288"/>
      <c r="H46" s="288"/>
      <c r="I46" s="288"/>
      <c r="J46" s="288"/>
      <c r="K46" s="288"/>
      <c r="L46" s="288">
        <f>SUM(L44:L45)</f>
        <v>562</v>
      </c>
      <c r="M46" s="288">
        <f>SUM(M44:M45)</f>
        <v>412</v>
      </c>
    </row>
    <row r="47" spans="1:13" s="278" customFormat="1" ht="15">
      <c r="A47" s="199" t="s">
        <v>746</v>
      </c>
      <c r="B47" s="157" t="s">
        <v>137</v>
      </c>
      <c r="C47" s="155" t="s">
        <v>138</v>
      </c>
      <c r="D47" s="153">
        <f>10531+425-34-532</f>
        <v>10390</v>
      </c>
      <c r="E47" s="288">
        <v>573</v>
      </c>
      <c r="F47" s="288">
        <f>SUM(D47:E47)</f>
        <v>10963</v>
      </c>
      <c r="G47" s="288">
        <v>34</v>
      </c>
      <c r="H47" s="288"/>
      <c r="I47" s="288">
        <f>SUM(G47:H47)</f>
        <v>34</v>
      </c>
      <c r="J47" s="288"/>
      <c r="K47" s="288"/>
      <c r="L47" s="299">
        <f>SUM(D47,G47)</f>
        <v>10424</v>
      </c>
      <c r="M47" s="299">
        <f>SUM(F47,I47)</f>
        <v>10997</v>
      </c>
    </row>
    <row r="48" spans="1:13" s="278" customFormat="1" ht="15">
      <c r="A48" s="199" t="s">
        <v>747</v>
      </c>
      <c r="B48" s="157" t="s">
        <v>139</v>
      </c>
      <c r="C48" s="155" t="s">
        <v>140</v>
      </c>
      <c r="D48" s="153">
        <v>2107</v>
      </c>
      <c r="E48" s="288">
        <v>4637</v>
      </c>
      <c r="F48" s="288">
        <f>SUM(D48:E48)</f>
        <v>6744</v>
      </c>
      <c r="G48" s="288"/>
      <c r="H48" s="288"/>
      <c r="I48" s="288">
        <f>SUM(H48)</f>
        <v>0</v>
      </c>
      <c r="J48" s="288"/>
      <c r="K48" s="288"/>
      <c r="L48" s="299">
        <f>SUM(D48,G48)</f>
        <v>2107</v>
      </c>
      <c r="M48" s="299">
        <f>SUM(F48,I48)</f>
        <v>6744</v>
      </c>
    </row>
    <row r="49" spans="1:13" s="278" customFormat="1" ht="15">
      <c r="A49" s="199" t="s">
        <v>748</v>
      </c>
      <c r="B49" s="157" t="s">
        <v>438</v>
      </c>
      <c r="C49" s="155" t="s">
        <v>141</v>
      </c>
      <c r="D49" s="288"/>
      <c r="E49" s="288"/>
      <c r="F49" s="288"/>
      <c r="G49" s="288"/>
      <c r="H49" s="288"/>
      <c r="I49" s="288">
        <f>H49</f>
        <v>0</v>
      </c>
      <c r="J49" s="288"/>
      <c r="K49" s="288"/>
      <c r="L49" s="299">
        <f>D49+G49</f>
        <v>0</v>
      </c>
      <c r="M49" s="299">
        <f>F49+I49</f>
        <v>0</v>
      </c>
    </row>
    <row r="50" spans="1:13" s="278" customFormat="1" ht="15">
      <c r="A50" s="199" t="s">
        <v>749</v>
      </c>
      <c r="B50" s="157" t="s">
        <v>439</v>
      </c>
      <c r="C50" s="155" t="s">
        <v>142</v>
      </c>
      <c r="D50" s="288"/>
      <c r="E50" s="288"/>
      <c r="F50" s="288"/>
      <c r="G50" s="288"/>
      <c r="H50" s="288"/>
      <c r="I50" s="288"/>
      <c r="J50" s="288"/>
      <c r="K50" s="288"/>
      <c r="L50" s="299"/>
      <c r="M50" s="299"/>
    </row>
    <row r="51" spans="1:13" s="278" customFormat="1" ht="15">
      <c r="A51" s="199" t="s">
        <v>750</v>
      </c>
      <c r="B51" s="157" t="s">
        <v>143</v>
      </c>
      <c r="C51" s="155" t="s">
        <v>144</v>
      </c>
      <c r="D51" s="288"/>
      <c r="E51" s="288">
        <v>771</v>
      </c>
      <c r="F51" s="288">
        <f>SUM(D51:E51)</f>
        <v>771</v>
      </c>
      <c r="G51" s="288"/>
      <c r="H51" s="288"/>
      <c r="I51" s="288"/>
      <c r="J51" s="288"/>
      <c r="K51" s="288"/>
      <c r="L51" s="299"/>
      <c r="M51" s="299">
        <f>SUM(F51,I51)</f>
        <v>771</v>
      </c>
    </row>
    <row r="52" spans="1:13" s="278" customFormat="1" ht="15">
      <c r="A52" s="199" t="s">
        <v>751</v>
      </c>
      <c r="B52" s="161" t="s">
        <v>379</v>
      </c>
      <c r="C52" s="159" t="s">
        <v>145</v>
      </c>
      <c r="D52" s="288">
        <f>SUM(D47:D51)</f>
        <v>12497</v>
      </c>
      <c r="E52" s="288">
        <f aca="true" t="shared" si="4" ref="E52:M52">SUM(E47:E51)</f>
        <v>5981</v>
      </c>
      <c r="F52" s="288">
        <f t="shared" si="4"/>
        <v>18478</v>
      </c>
      <c r="G52" s="288">
        <f t="shared" si="4"/>
        <v>34</v>
      </c>
      <c r="H52" s="288">
        <f t="shared" si="4"/>
        <v>0</v>
      </c>
      <c r="I52" s="288">
        <f t="shared" si="4"/>
        <v>34</v>
      </c>
      <c r="J52" s="288"/>
      <c r="K52" s="288"/>
      <c r="L52" s="288">
        <f t="shared" si="4"/>
        <v>12531</v>
      </c>
      <c r="M52" s="288">
        <f t="shared" si="4"/>
        <v>18512</v>
      </c>
    </row>
    <row r="53" spans="1:13" s="278" customFormat="1" ht="15">
      <c r="A53" s="199" t="s">
        <v>752</v>
      </c>
      <c r="B53" s="164" t="s">
        <v>380</v>
      </c>
      <c r="C53" s="163" t="s">
        <v>146</v>
      </c>
      <c r="D53" s="312">
        <f>SUM(D52,D46,D43,D35,D32)</f>
        <v>58059</v>
      </c>
      <c r="E53" s="312">
        <f aca="true" t="shared" si="5" ref="E53:L53">SUM(E52,E46,E43,E35,E32)</f>
        <v>8450</v>
      </c>
      <c r="F53" s="312">
        <f t="shared" si="5"/>
        <v>66394</v>
      </c>
      <c r="G53" s="312">
        <f t="shared" si="5"/>
        <v>160</v>
      </c>
      <c r="H53" s="312">
        <f t="shared" si="5"/>
        <v>0</v>
      </c>
      <c r="I53" s="312">
        <f t="shared" si="5"/>
        <v>160</v>
      </c>
      <c r="J53" s="312"/>
      <c r="K53" s="312"/>
      <c r="L53" s="312">
        <f t="shared" si="5"/>
        <v>58219</v>
      </c>
      <c r="M53" s="312">
        <f>SUM(M52,M46,M43,M35,M32)</f>
        <v>66554</v>
      </c>
    </row>
    <row r="54" spans="1:13" s="278" customFormat="1" ht="15">
      <c r="A54" s="199" t="s">
        <v>753</v>
      </c>
      <c r="B54" s="165" t="s">
        <v>147</v>
      </c>
      <c r="C54" s="155" t="s">
        <v>148</v>
      </c>
      <c r="D54" s="288"/>
      <c r="E54" s="288"/>
      <c r="F54" s="288"/>
      <c r="G54" s="288"/>
      <c r="H54" s="288"/>
      <c r="I54" s="288"/>
      <c r="J54" s="288"/>
      <c r="K54" s="288"/>
      <c r="L54" s="299"/>
      <c r="M54" s="299"/>
    </row>
    <row r="55" spans="1:13" s="278" customFormat="1" ht="15">
      <c r="A55" s="199" t="s">
        <v>760</v>
      </c>
      <c r="B55" s="165" t="s">
        <v>381</v>
      </c>
      <c r="C55" s="155" t="s">
        <v>149</v>
      </c>
      <c r="D55" s="288"/>
      <c r="E55" s="288"/>
      <c r="F55" s="288"/>
      <c r="G55" s="288"/>
      <c r="H55" s="288"/>
      <c r="I55" s="288"/>
      <c r="J55" s="288"/>
      <c r="K55" s="288"/>
      <c r="L55" s="299"/>
      <c r="M55" s="299"/>
    </row>
    <row r="56" spans="1:13" s="278" customFormat="1" ht="15">
      <c r="A56" s="199" t="s">
        <v>761</v>
      </c>
      <c r="B56" s="165" t="s">
        <v>440</v>
      </c>
      <c r="C56" s="155" t="s">
        <v>150</v>
      </c>
      <c r="D56" s="288"/>
      <c r="E56" s="288"/>
      <c r="F56" s="288"/>
      <c r="G56" s="288"/>
      <c r="H56" s="288"/>
      <c r="I56" s="288"/>
      <c r="J56" s="288"/>
      <c r="K56" s="288"/>
      <c r="L56" s="299"/>
      <c r="M56" s="299"/>
    </row>
    <row r="57" spans="1:13" s="278" customFormat="1" ht="15">
      <c r="A57" s="199" t="s">
        <v>762</v>
      </c>
      <c r="B57" s="165" t="s">
        <v>441</v>
      </c>
      <c r="C57" s="155" t="s">
        <v>151</v>
      </c>
      <c r="D57" s="288"/>
      <c r="E57" s="288"/>
      <c r="F57" s="288"/>
      <c r="G57" s="288"/>
      <c r="H57" s="288"/>
      <c r="I57" s="288"/>
      <c r="J57" s="288"/>
      <c r="K57" s="288"/>
      <c r="L57" s="299"/>
      <c r="M57" s="299"/>
    </row>
    <row r="58" spans="1:13" s="278" customFormat="1" ht="15">
      <c r="A58" s="199" t="s">
        <v>763</v>
      </c>
      <c r="B58" s="165" t="s">
        <v>442</v>
      </c>
      <c r="C58" s="155" t="s">
        <v>152</v>
      </c>
      <c r="D58" s="288"/>
      <c r="E58" s="288"/>
      <c r="F58" s="288"/>
      <c r="G58" s="288"/>
      <c r="H58" s="288"/>
      <c r="I58" s="288"/>
      <c r="J58" s="288"/>
      <c r="K58" s="288"/>
      <c r="L58" s="299"/>
      <c r="M58" s="299"/>
    </row>
    <row r="59" spans="1:13" s="278" customFormat="1" ht="15">
      <c r="A59" s="199" t="s">
        <v>764</v>
      </c>
      <c r="B59" s="165" t="s">
        <v>443</v>
      </c>
      <c r="C59" s="155" t="s">
        <v>153</v>
      </c>
      <c r="D59" s="288"/>
      <c r="E59" s="288"/>
      <c r="F59" s="288">
        <f>SUM(D59:E59)</f>
        <v>0</v>
      </c>
      <c r="G59" s="288"/>
      <c r="H59" s="288"/>
      <c r="I59" s="288"/>
      <c r="J59" s="288"/>
      <c r="K59" s="288"/>
      <c r="L59" s="299">
        <f>SUM(D59)</f>
        <v>0</v>
      </c>
      <c r="M59" s="299">
        <f>SUM(F59)</f>
        <v>0</v>
      </c>
    </row>
    <row r="60" spans="1:13" s="278" customFormat="1" ht="15">
      <c r="A60" s="199" t="s">
        <v>765</v>
      </c>
      <c r="B60" s="165" t="s">
        <v>444</v>
      </c>
      <c r="C60" s="155" t="s">
        <v>154</v>
      </c>
      <c r="D60" s="288"/>
      <c r="E60" s="288"/>
      <c r="F60" s="288">
        <f>SUM(D60:E60)</f>
        <v>0</v>
      </c>
      <c r="G60" s="288"/>
      <c r="H60" s="288"/>
      <c r="I60" s="288">
        <f>G60+H60</f>
        <v>0</v>
      </c>
      <c r="J60" s="288"/>
      <c r="K60" s="288"/>
      <c r="L60" s="299">
        <f>SUM(D60+G60)</f>
        <v>0</v>
      </c>
      <c r="M60" s="299">
        <f>SUM(F60+I60)</f>
        <v>0</v>
      </c>
    </row>
    <row r="61" spans="1:13" s="278" customFormat="1" ht="15">
      <c r="A61" s="199" t="s">
        <v>766</v>
      </c>
      <c r="B61" s="165" t="s">
        <v>445</v>
      </c>
      <c r="C61" s="155" t="s">
        <v>155</v>
      </c>
      <c r="D61" s="288">
        <v>3760</v>
      </c>
      <c r="E61" s="288">
        <v>152</v>
      </c>
      <c r="F61" s="288">
        <f>SUM(D61:E61)</f>
        <v>3912</v>
      </c>
      <c r="G61" s="288"/>
      <c r="H61" s="288"/>
      <c r="I61" s="288">
        <f>G61+H61</f>
        <v>0</v>
      </c>
      <c r="J61" s="288"/>
      <c r="K61" s="288"/>
      <c r="L61" s="299">
        <f>SUM(D61)</f>
        <v>3760</v>
      </c>
      <c r="M61" s="299">
        <f>SUM(F61+I61)</f>
        <v>3912</v>
      </c>
    </row>
    <row r="62" spans="1:13" s="278" customFormat="1" ht="15">
      <c r="A62" s="199" t="s">
        <v>767</v>
      </c>
      <c r="B62" s="167" t="s">
        <v>407</v>
      </c>
      <c r="C62" s="163" t="s">
        <v>156</v>
      </c>
      <c r="D62" s="312">
        <f>SUM(D54:D61)</f>
        <v>3760</v>
      </c>
      <c r="E62" s="312">
        <f aca="true" t="shared" si="6" ref="E62:M62">SUM(E54:E61)</f>
        <v>152</v>
      </c>
      <c r="F62" s="312">
        <f t="shared" si="6"/>
        <v>3912</v>
      </c>
      <c r="G62" s="312">
        <f t="shared" si="6"/>
        <v>0</v>
      </c>
      <c r="H62" s="312">
        <f t="shared" si="6"/>
        <v>0</v>
      </c>
      <c r="I62" s="312">
        <f t="shared" si="6"/>
        <v>0</v>
      </c>
      <c r="J62" s="312"/>
      <c r="K62" s="312"/>
      <c r="L62" s="312">
        <f t="shared" si="6"/>
        <v>3760</v>
      </c>
      <c r="M62" s="312">
        <f t="shared" si="6"/>
        <v>3912</v>
      </c>
    </row>
    <row r="63" spans="1:13" s="278" customFormat="1" ht="15">
      <c r="A63" s="199" t="s">
        <v>768</v>
      </c>
      <c r="B63" s="168" t="s">
        <v>446</v>
      </c>
      <c r="C63" s="155" t="s">
        <v>157</v>
      </c>
      <c r="D63" s="288"/>
      <c r="E63" s="288"/>
      <c r="F63" s="288"/>
      <c r="G63" s="288"/>
      <c r="H63" s="288"/>
      <c r="I63" s="288"/>
      <c r="J63" s="288"/>
      <c r="K63" s="288"/>
      <c r="L63" s="299"/>
      <c r="M63" s="299"/>
    </row>
    <row r="64" spans="1:13" s="278" customFormat="1" ht="15">
      <c r="A64" s="199" t="s">
        <v>769</v>
      </c>
      <c r="B64" s="168" t="s">
        <v>853</v>
      </c>
      <c r="C64" s="155" t="s">
        <v>850</v>
      </c>
      <c r="D64" s="288"/>
      <c r="E64" s="288"/>
      <c r="F64" s="288">
        <f>E64+D64</f>
        <v>0</v>
      </c>
      <c r="G64" s="288"/>
      <c r="H64" s="288"/>
      <c r="I64" s="288"/>
      <c r="J64" s="288"/>
      <c r="K64" s="288"/>
      <c r="L64" s="299">
        <f aca="true" t="shared" si="7" ref="L64:L76">SUM(D64,G64)</f>
        <v>0</v>
      </c>
      <c r="M64" s="299">
        <f aca="true" t="shared" si="8" ref="M64:M76">SUM(F64,I64)</f>
        <v>0</v>
      </c>
    </row>
    <row r="65" spans="1:13" s="278" customFormat="1" ht="15">
      <c r="A65" s="199" t="s">
        <v>770</v>
      </c>
      <c r="B65" s="168" t="s">
        <v>849</v>
      </c>
      <c r="C65" s="155" t="s">
        <v>851</v>
      </c>
      <c r="D65" s="288"/>
      <c r="E65" s="288"/>
      <c r="F65" s="288">
        <f>E65+D65</f>
        <v>0</v>
      </c>
      <c r="G65" s="288"/>
      <c r="H65" s="288"/>
      <c r="I65" s="288"/>
      <c r="J65" s="288"/>
      <c r="K65" s="288"/>
      <c r="L65" s="299">
        <f>SUM(D65,G65)</f>
        <v>0</v>
      </c>
      <c r="M65" s="299">
        <f>SUM(F65,I65)</f>
        <v>0</v>
      </c>
    </row>
    <row r="66" spans="1:13" s="278" customFormat="1" ht="15" customHeight="1">
      <c r="A66" s="199" t="s">
        <v>771</v>
      </c>
      <c r="B66" s="168" t="s">
        <v>160</v>
      </c>
      <c r="C66" s="155" t="s">
        <v>161</v>
      </c>
      <c r="D66" s="288"/>
      <c r="E66" s="288"/>
      <c r="F66" s="288"/>
      <c r="G66" s="288"/>
      <c r="H66" s="288"/>
      <c r="I66" s="288"/>
      <c r="J66" s="288"/>
      <c r="K66" s="288"/>
      <c r="L66" s="299">
        <f>SUM(D66,G66)</f>
        <v>0</v>
      </c>
      <c r="M66" s="299">
        <f>SUM(F66,I66)</f>
        <v>0</v>
      </c>
    </row>
    <row r="67" spans="1:13" s="278" customFormat="1" ht="25.5">
      <c r="A67" s="199" t="s">
        <v>772</v>
      </c>
      <c r="B67" s="168" t="s">
        <v>408</v>
      </c>
      <c r="C67" s="155" t="s">
        <v>162</v>
      </c>
      <c r="D67" s="288"/>
      <c r="E67" s="288"/>
      <c r="F67" s="288"/>
      <c r="G67" s="288"/>
      <c r="H67" s="288"/>
      <c r="I67" s="288"/>
      <c r="J67" s="288"/>
      <c r="K67" s="288"/>
      <c r="L67" s="299">
        <f>SUM(D67,G67)</f>
        <v>0</v>
      </c>
      <c r="M67" s="299">
        <f>SUM(F67,I67)</f>
        <v>0</v>
      </c>
    </row>
    <row r="68" spans="1:13" s="278" customFormat="1" ht="15" customHeight="1">
      <c r="A68" s="199" t="s">
        <v>773</v>
      </c>
      <c r="B68" s="168" t="s">
        <v>447</v>
      </c>
      <c r="C68" s="155" t="s">
        <v>163</v>
      </c>
      <c r="D68" s="288"/>
      <c r="E68" s="288"/>
      <c r="F68" s="288"/>
      <c r="G68" s="288"/>
      <c r="H68" s="288"/>
      <c r="I68" s="288"/>
      <c r="J68" s="288"/>
      <c r="K68" s="288"/>
      <c r="L68" s="299">
        <f>SUM(D68,G68)</f>
        <v>0</v>
      </c>
      <c r="M68" s="299">
        <f>SUM(F68,I68)</f>
        <v>0</v>
      </c>
    </row>
    <row r="69" spans="1:13" s="278" customFormat="1" ht="15">
      <c r="A69" s="199" t="s">
        <v>774</v>
      </c>
      <c r="B69" s="168" t="s">
        <v>410</v>
      </c>
      <c r="C69" s="155" t="s">
        <v>164</v>
      </c>
      <c r="D69" s="153">
        <f>102218-225</f>
        <v>101993</v>
      </c>
      <c r="E69" s="288"/>
      <c r="F69" s="288">
        <f>SUM(D69:E69)</f>
        <v>101993</v>
      </c>
      <c r="G69" s="288">
        <v>225</v>
      </c>
      <c r="H69" s="288">
        <v>687</v>
      </c>
      <c r="I69" s="288">
        <f>G69+H69</f>
        <v>912</v>
      </c>
      <c r="J69" s="288"/>
      <c r="K69" s="288"/>
      <c r="L69" s="299">
        <f t="shared" si="7"/>
        <v>102218</v>
      </c>
      <c r="M69" s="299">
        <f t="shared" si="8"/>
        <v>102905</v>
      </c>
    </row>
    <row r="70" spans="1:13" s="278" customFormat="1" ht="15" customHeight="1">
      <c r="A70" s="199" t="s">
        <v>775</v>
      </c>
      <c r="B70" s="168" t="s">
        <v>448</v>
      </c>
      <c r="C70" s="155" t="s">
        <v>165</v>
      </c>
      <c r="D70" s="288"/>
      <c r="E70" s="288"/>
      <c r="F70" s="288"/>
      <c r="G70" s="288"/>
      <c r="H70" s="288"/>
      <c r="I70" s="288"/>
      <c r="J70" s="288"/>
      <c r="K70" s="288"/>
      <c r="L70" s="299">
        <f t="shared" si="7"/>
        <v>0</v>
      </c>
      <c r="M70" s="299">
        <f t="shared" si="8"/>
        <v>0</v>
      </c>
    </row>
    <row r="71" spans="1:13" s="278" customFormat="1" ht="25.5">
      <c r="A71" s="199" t="s">
        <v>776</v>
      </c>
      <c r="B71" s="168" t="s">
        <v>449</v>
      </c>
      <c r="C71" s="155" t="s">
        <v>166</v>
      </c>
      <c r="D71" s="288"/>
      <c r="E71" s="288"/>
      <c r="F71" s="288"/>
      <c r="G71" s="288"/>
      <c r="H71" s="288"/>
      <c r="I71" s="288">
        <f>SUM(G71:H71)</f>
        <v>0</v>
      </c>
      <c r="J71" s="288"/>
      <c r="K71" s="288"/>
      <c r="L71" s="299">
        <f t="shared" si="7"/>
        <v>0</v>
      </c>
      <c r="M71" s="299">
        <f t="shared" si="8"/>
        <v>0</v>
      </c>
    </row>
    <row r="72" spans="1:13" s="278" customFormat="1" ht="15">
      <c r="A72" s="199" t="s">
        <v>777</v>
      </c>
      <c r="B72" s="168" t="s">
        <v>167</v>
      </c>
      <c r="C72" s="155" t="s">
        <v>168</v>
      </c>
      <c r="D72" s="288"/>
      <c r="E72" s="288"/>
      <c r="F72" s="288"/>
      <c r="G72" s="288"/>
      <c r="H72" s="288"/>
      <c r="I72" s="288"/>
      <c r="J72" s="288"/>
      <c r="K72" s="288"/>
      <c r="L72" s="299">
        <f t="shared" si="7"/>
        <v>0</v>
      </c>
      <c r="M72" s="299">
        <f t="shared" si="8"/>
        <v>0</v>
      </c>
    </row>
    <row r="73" spans="1:13" s="278" customFormat="1" ht="15">
      <c r="A73" s="199" t="s">
        <v>778</v>
      </c>
      <c r="B73" s="169" t="s">
        <v>169</v>
      </c>
      <c r="C73" s="155" t="s">
        <v>170</v>
      </c>
      <c r="D73" s="288"/>
      <c r="E73" s="288"/>
      <c r="F73" s="288"/>
      <c r="G73" s="288"/>
      <c r="H73" s="288"/>
      <c r="I73" s="288"/>
      <c r="J73" s="288"/>
      <c r="K73" s="288"/>
      <c r="L73" s="299">
        <f t="shared" si="7"/>
        <v>0</v>
      </c>
      <c r="M73" s="299">
        <f t="shared" si="8"/>
        <v>0</v>
      </c>
    </row>
    <row r="74" spans="1:13" s="278" customFormat="1" ht="15">
      <c r="A74" s="199" t="s">
        <v>779</v>
      </c>
      <c r="B74" s="168" t="s">
        <v>854</v>
      </c>
      <c r="C74" s="155" t="s">
        <v>172</v>
      </c>
      <c r="D74" s="288">
        <f>7142-2900</f>
        <v>4242</v>
      </c>
      <c r="E74" s="288">
        <v>420</v>
      </c>
      <c r="F74" s="288">
        <f>SUM(D74:E74)</f>
        <v>4662</v>
      </c>
      <c r="G74" s="288">
        <v>2900</v>
      </c>
      <c r="H74" s="288">
        <v>12</v>
      </c>
      <c r="I74" s="288">
        <f>SUM(G74:H74)</f>
        <v>2912</v>
      </c>
      <c r="J74" s="288"/>
      <c r="K74" s="288"/>
      <c r="L74" s="299">
        <f t="shared" si="7"/>
        <v>7142</v>
      </c>
      <c r="M74" s="299">
        <f t="shared" si="8"/>
        <v>7574</v>
      </c>
    </row>
    <row r="75" spans="1:13" s="278" customFormat="1" ht="15">
      <c r="A75" s="199" t="s">
        <v>780</v>
      </c>
      <c r="B75" s="169" t="s">
        <v>629</v>
      </c>
      <c r="C75" s="155" t="s">
        <v>852</v>
      </c>
      <c r="D75" s="153">
        <v>88381</v>
      </c>
      <c r="E75" s="288">
        <v>11111</v>
      </c>
      <c r="F75" s="288">
        <f>SUM(D75:E75)</f>
        <v>99492</v>
      </c>
      <c r="G75" s="288"/>
      <c r="H75" s="288"/>
      <c r="I75" s="288"/>
      <c r="J75" s="288"/>
      <c r="K75" s="288"/>
      <c r="L75" s="299">
        <f t="shared" si="7"/>
        <v>88381</v>
      </c>
      <c r="M75" s="299">
        <f t="shared" si="8"/>
        <v>99492</v>
      </c>
    </row>
    <row r="76" spans="1:13" s="278" customFormat="1" ht="15">
      <c r="A76" s="199" t="s">
        <v>781</v>
      </c>
      <c r="B76" s="169" t="s">
        <v>630</v>
      </c>
      <c r="C76" s="155" t="s">
        <v>852</v>
      </c>
      <c r="D76" s="153">
        <v>3000</v>
      </c>
      <c r="E76" s="288"/>
      <c r="F76" s="288">
        <f>SUM(D76:E76)</f>
        <v>3000</v>
      </c>
      <c r="G76" s="288"/>
      <c r="H76" s="288"/>
      <c r="I76" s="288"/>
      <c r="J76" s="288"/>
      <c r="K76" s="288"/>
      <c r="L76" s="299">
        <f t="shared" si="7"/>
        <v>3000</v>
      </c>
      <c r="M76" s="299">
        <f t="shared" si="8"/>
        <v>3000</v>
      </c>
    </row>
    <row r="77" spans="1:13" s="278" customFormat="1" ht="15">
      <c r="A77" s="199" t="s">
        <v>782</v>
      </c>
      <c r="B77" s="167" t="s">
        <v>413</v>
      </c>
      <c r="C77" s="163" t="s">
        <v>173</v>
      </c>
      <c r="D77" s="312">
        <f>SUM(D63:D76)</f>
        <v>197616</v>
      </c>
      <c r="E77" s="312">
        <f aca="true" t="shared" si="9" ref="E77:M77">SUM(E63:E76)</f>
        <v>11531</v>
      </c>
      <c r="F77" s="312">
        <f t="shared" si="9"/>
        <v>209147</v>
      </c>
      <c r="G77" s="312">
        <f t="shared" si="9"/>
        <v>3125</v>
      </c>
      <c r="H77" s="312">
        <f t="shared" si="9"/>
        <v>699</v>
      </c>
      <c r="I77" s="312">
        <f t="shared" si="9"/>
        <v>3824</v>
      </c>
      <c r="J77" s="312">
        <f t="shared" si="9"/>
        <v>0</v>
      </c>
      <c r="K77" s="312"/>
      <c r="L77" s="312">
        <f t="shared" si="9"/>
        <v>200741</v>
      </c>
      <c r="M77" s="312">
        <f t="shared" si="9"/>
        <v>212971</v>
      </c>
    </row>
    <row r="78" spans="1:13" ht="15.75">
      <c r="A78" s="177" t="s">
        <v>783</v>
      </c>
      <c r="B78" s="213" t="s">
        <v>578</v>
      </c>
      <c r="C78" s="223"/>
      <c r="D78" s="224">
        <f>SUM(D24,D28,D53,D62,D77)</f>
        <v>290221</v>
      </c>
      <c r="E78" s="224">
        <f aca="true" t="shared" si="10" ref="E78:J78">SUM(E24,E28,E53,E62,E77)</f>
        <v>19597</v>
      </c>
      <c r="F78" s="224">
        <f>SUM(F24,F28,F53,F62,F77)</f>
        <v>309703</v>
      </c>
      <c r="G78" s="224">
        <f t="shared" si="10"/>
        <v>3285</v>
      </c>
      <c r="H78" s="224">
        <f t="shared" si="10"/>
        <v>699</v>
      </c>
      <c r="I78" s="224">
        <f t="shared" si="10"/>
        <v>3984</v>
      </c>
      <c r="J78" s="224">
        <f t="shared" si="10"/>
        <v>0</v>
      </c>
      <c r="K78" s="224"/>
      <c r="L78" s="224">
        <f>SUM(L24,L28,L53,L62,L77)</f>
        <v>293506</v>
      </c>
      <c r="M78" s="224">
        <f>SUM(M24,M28,M53,M62,M77)</f>
        <v>313687</v>
      </c>
    </row>
    <row r="79" spans="1:13" s="278" customFormat="1" ht="15">
      <c r="A79" s="199" t="s">
        <v>784</v>
      </c>
      <c r="B79" s="170" t="s">
        <v>174</v>
      </c>
      <c r="C79" s="155" t="s">
        <v>175</v>
      </c>
      <c r="D79" s="288"/>
      <c r="E79" s="288"/>
      <c r="F79" s="288">
        <f>E79+D79</f>
        <v>0</v>
      </c>
      <c r="G79" s="153"/>
      <c r="H79" s="288"/>
      <c r="I79" s="288">
        <f>SUM(G79:H79)</f>
        <v>0</v>
      </c>
      <c r="J79" s="288"/>
      <c r="K79" s="288"/>
      <c r="L79" s="299">
        <f>SUM(G79)</f>
        <v>0</v>
      </c>
      <c r="M79" s="299">
        <f>SUM(I79)</f>
        <v>0</v>
      </c>
    </row>
    <row r="80" spans="1:15" s="278" customFormat="1" ht="15">
      <c r="A80" s="199" t="s">
        <v>785</v>
      </c>
      <c r="B80" s="170" t="s">
        <v>451</v>
      </c>
      <c r="C80" s="155" t="s">
        <v>176</v>
      </c>
      <c r="D80" s="288"/>
      <c r="E80" s="288"/>
      <c r="F80" s="288">
        <f aca="true" t="shared" si="11" ref="F80:F85">E80+D80</f>
        <v>0</v>
      </c>
      <c r="G80" s="153">
        <v>203798</v>
      </c>
      <c r="H80" s="288"/>
      <c r="I80" s="288">
        <f aca="true" t="shared" si="12" ref="I80:I90">SUM(G80:H80)</f>
        <v>203798</v>
      </c>
      <c r="J80" s="288"/>
      <c r="K80" s="288"/>
      <c r="L80" s="299">
        <f>SUM(G80)</f>
        <v>203798</v>
      </c>
      <c r="M80" s="299">
        <f>SUM(I80)</f>
        <v>203798</v>
      </c>
      <c r="O80" s="313"/>
    </row>
    <row r="81" spans="1:13" s="278" customFormat="1" ht="15">
      <c r="A81" s="199" t="s">
        <v>786</v>
      </c>
      <c r="B81" s="170" t="s">
        <v>177</v>
      </c>
      <c r="C81" s="155" t="s">
        <v>178</v>
      </c>
      <c r="D81" s="288"/>
      <c r="E81" s="288"/>
      <c r="F81" s="288">
        <f t="shared" si="11"/>
        <v>0</v>
      </c>
      <c r="G81" s="153">
        <v>1095</v>
      </c>
      <c r="H81" s="288"/>
      <c r="I81" s="288">
        <f t="shared" si="12"/>
        <v>1095</v>
      </c>
      <c r="J81" s="288"/>
      <c r="K81" s="288"/>
      <c r="L81" s="299">
        <f>SUM(G81)</f>
        <v>1095</v>
      </c>
      <c r="M81" s="299">
        <f>SUM(I81)</f>
        <v>1095</v>
      </c>
    </row>
    <row r="82" spans="1:15" s="278" customFormat="1" ht="15">
      <c r="A82" s="199" t="s">
        <v>787</v>
      </c>
      <c r="B82" s="170" t="s">
        <v>179</v>
      </c>
      <c r="C82" s="155" t="s">
        <v>180</v>
      </c>
      <c r="D82" s="288"/>
      <c r="E82" s="288"/>
      <c r="F82" s="288">
        <f t="shared" si="11"/>
        <v>0</v>
      </c>
      <c r="G82" s="153">
        <v>2573</v>
      </c>
      <c r="H82" s="288">
        <v>13519</v>
      </c>
      <c r="I82" s="288">
        <f t="shared" si="12"/>
        <v>16092</v>
      </c>
      <c r="J82" s="288"/>
      <c r="K82" s="288"/>
      <c r="L82" s="299">
        <f>SUM(G82)</f>
        <v>2573</v>
      </c>
      <c r="M82" s="299">
        <f>SUM(I82)</f>
        <v>16092</v>
      </c>
      <c r="O82" s="313"/>
    </row>
    <row r="83" spans="1:13" s="278" customFormat="1" ht="15">
      <c r="A83" s="199" t="s">
        <v>788</v>
      </c>
      <c r="B83" s="160" t="s">
        <v>181</v>
      </c>
      <c r="C83" s="155" t="s">
        <v>182</v>
      </c>
      <c r="D83" s="288"/>
      <c r="E83" s="288"/>
      <c r="F83" s="288">
        <f t="shared" si="11"/>
        <v>0</v>
      </c>
      <c r="G83" s="153"/>
      <c r="H83" s="288"/>
      <c r="I83" s="288"/>
      <c r="J83" s="288"/>
      <c r="K83" s="288"/>
      <c r="L83" s="299"/>
      <c r="M83" s="299"/>
    </row>
    <row r="84" spans="1:13" s="278" customFormat="1" ht="15">
      <c r="A84" s="199" t="s">
        <v>789</v>
      </c>
      <c r="B84" s="160" t="s">
        <v>183</v>
      </c>
      <c r="C84" s="155" t="s">
        <v>184</v>
      </c>
      <c r="D84" s="288"/>
      <c r="E84" s="288"/>
      <c r="F84" s="288">
        <f t="shared" si="11"/>
        <v>0</v>
      </c>
      <c r="G84" s="153"/>
      <c r="H84" s="288"/>
      <c r="I84" s="288"/>
      <c r="J84" s="288"/>
      <c r="K84" s="288"/>
      <c r="L84" s="299"/>
      <c r="M84" s="299"/>
    </row>
    <row r="85" spans="1:13" s="278" customFormat="1" ht="15">
      <c r="A85" s="199" t="s">
        <v>790</v>
      </c>
      <c r="B85" s="160" t="s">
        <v>185</v>
      </c>
      <c r="C85" s="155" t="s">
        <v>186</v>
      </c>
      <c r="D85" s="288"/>
      <c r="E85" s="288"/>
      <c r="F85" s="288">
        <f t="shared" si="11"/>
        <v>0</v>
      </c>
      <c r="G85" s="153">
        <v>55761</v>
      </c>
      <c r="H85" s="288">
        <v>3650</v>
      </c>
      <c r="I85" s="288">
        <f t="shared" si="12"/>
        <v>59411</v>
      </c>
      <c r="J85" s="288"/>
      <c r="K85" s="288"/>
      <c r="L85" s="299">
        <f>SUM(G85)</f>
        <v>55761</v>
      </c>
      <c r="M85" s="299">
        <f>SUM(I85)</f>
        <v>59411</v>
      </c>
    </row>
    <row r="86" spans="1:13" s="278" customFormat="1" ht="15">
      <c r="A86" s="199" t="s">
        <v>791</v>
      </c>
      <c r="B86" s="171" t="s">
        <v>415</v>
      </c>
      <c r="C86" s="163" t="s">
        <v>187</v>
      </c>
      <c r="D86" s="288"/>
      <c r="E86" s="288">
        <f aca="true" t="shared" si="13" ref="E86:J86">SUM(E79:E85)</f>
        <v>0</v>
      </c>
      <c r="F86" s="288">
        <f t="shared" si="13"/>
        <v>0</v>
      </c>
      <c r="G86" s="312">
        <f t="shared" si="13"/>
        <v>263227</v>
      </c>
      <c r="H86" s="312">
        <f t="shared" si="13"/>
        <v>17169</v>
      </c>
      <c r="I86" s="312">
        <f t="shared" si="13"/>
        <v>280396</v>
      </c>
      <c r="J86" s="312">
        <f t="shared" si="13"/>
        <v>0</v>
      </c>
      <c r="K86" s="312"/>
      <c r="L86" s="312">
        <f>SUM(L79:L85)</f>
        <v>263227</v>
      </c>
      <c r="M86" s="312">
        <f>SUM(M79:M85)</f>
        <v>280396</v>
      </c>
    </row>
    <row r="87" spans="1:13" s="278" customFormat="1" ht="15">
      <c r="A87" s="199" t="s">
        <v>792</v>
      </c>
      <c r="B87" s="165" t="s">
        <v>188</v>
      </c>
      <c r="C87" s="155" t="s">
        <v>189</v>
      </c>
      <c r="D87" s="288"/>
      <c r="E87" s="288"/>
      <c r="F87" s="288"/>
      <c r="G87" s="153">
        <v>5976</v>
      </c>
      <c r="H87" s="288"/>
      <c r="I87" s="288">
        <f t="shared" si="12"/>
        <v>5976</v>
      </c>
      <c r="J87" s="288"/>
      <c r="K87" s="288"/>
      <c r="L87" s="299">
        <f>SUM(G87)</f>
        <v>5976</v>
      </c>
      <c r="M87" s="299">
        <f>SUM(I87)</f>
        <v>5976</v>
      </c>
    </row>
    <row r="88" spans="1:13" s="278" customFormat="1" ht="15">
      <c r="A88" s="199" t="s">
        <v>793</v>
      </c>
      <c r="B88" s="165" t="s">
        <v>190</v>
      </c>
      <c r="C88" s="155" t="s">
        <v>191</v>
      </c>
      <c r="D88" s="288"/>
      <c r="E88" s="288"/>
      <c r="F88" s="288"/>
      <c r="G88" s="153"/>
      <c r="H88" s="288"/>
      <c r="I88" s="288">
        <f t="shared" si="12"/>
        <v>0</v>
      </c>
      <c r="J88" s="288"/>
      <c r="K88" s="288"/>
      <c r="L88" s="299">
        <f>SUM(G88)</f>
        <v>0</v>
      </c>
      <c r="M88" s="299">
        <f>SUM(I88)</f>
        <v>0</v>
      </c>
    </row>
    <row r="89" spans="1:13" s="278" customFormat="1" ht="15">
      <c r="A89" s="199" t="s">
        <v>794</v>
      </c>
      <c r="B89" s="165" t="s">
        <v>192</v>
      </c>
      <c r="C89" s="155" t="s">
        <v>193</v>
      </c>
      <c r="D89" s="288"/>
      <c r="E89" s="288"/>
      <c r="F89" s="288"/>
      <c r="G89" s="153"/>
      <c r="H89" s="288"/>
      <c r="I89" s="288">
        <f t="shared" si="12"/>
        <v>0</v>
      </c>
      <c r="J89" s="288"/>
      <c r="K89" s="288">
        <f>SUM(J89)</f>
        <v>0</v>
      </c>
      <c r="L89" s="299">
        <f>SUM(G89,J89)</f>
        <v>0</v>
      </c>
      <c r="M89" s="299">
        <f>SUM(I89,K89)</f>
        <v>0</v>
      </c>
    </row>
    <row r="90" spans="1:13" s="278" customFormat="1" ht="15">
      <c r="A90" s="199" t="s">
        <v>795</v>
      </c>
      <c r="B90" s="165" t="s">
        <v>194</v>
      </c>
      <c r="C90" s="155" t="s">
        <v>195</v>
      </c>
      <c r="D90" s="288"/>
      <c r="E90" s="288"/>
      <c r="F90" s="288"/>
      <c r="G90" s="153">
        <v>1615</v>
      </c>
      <c r="H90" s="288"/>
      <c r="I90" s="288">
        <f t="shared" si="12"/>
        <v>1615</v>
      </c>
      <c r="J90" s="288"/>
      <c r="K90" s="288">
        <f>SUM(J90)</f>
        <v>0</v>
      </c>
      <c r="L90" s="299">
        <f>SUM(G90,J90)</f>
        <v>1615</v>
      </c>
      <c r="M90" s="299">
        <f>SUM(I90,K90)</f>
        <v>1615</v>
      </c>
    </row>
    <row r="91" spans="1:13" s="278" customFormat="1" ht="15">
      <c r="A91" s="199" t="s">
        <v>796</v>
      </c>
      <c r="B91" s="167" t="s">
        <v>416</v>
      </c>
      <c r="C91" s="163" t="s">
        <v>196</v>
      </c>
      <c r="D91" s="288"/>
      <c r="E91" s="288"/>
      <c r="F91" s="288"/>
      <c r="G91" s="312">
        <f>SUM(G87:G90)</f>
        <v>7591</v>
      </c>
      <c r="H91" s="312">
        <f aca="true" t="shared" si="14" ref="H91:M91">SUM(H87:H90)</f>
        <v>0</v>
      </c>
      <c r="I91" s="312">
        <f t="shared" si="14"/>
        <v>7591</v>
      </c>
      <c r="J91" s="312">
        <f t="shared" si="14"/>
        <v>0</v>
      </c>
      <c r="K91" s="312">
        <f t="shared" si="14"/>
        <v>0</v>
      </c>
      <c r="L91" s="312">
        <f t="shared" si="14"/>
        <v>7591</v>
      </c>
      <c r="M91" s="312">
        <f t="shared" si="14"/>
        <v>7591</v>
      </c>
    </row>
    <row r="92" spans="1:13" s="278" customFormat="1" ht="15" customHeight="1">
      <c r="A92" s="199" t="s">
        <v>797</v>
      </c>
      <c r="B92" s="165" t="s">
        <v>197</v>
      </c>
      <c r="C92" s="155" t="s">
        <v>198</v>
      </c>
      <c r="D92" s="288"/>
      <c r="E92" s="288"/>
      <c r="F92" s="288"/>
      <c r="G92" s="288"/>
      <c r="H92" s="288"/>
      <c r="I92" s="288"/>
      <c r="J92" s="288"/>
      <c r="K92" s="288"/>
      <c r="L92" s="299"/>
      <c r="M92" s="299"/>
    </row>
    <row r="93" spans="1:13" s="278" customFormat="1" ht="15" customHeight="1">
      <c r="A93" s="199" t="s">
        <v>798</v>
      </c>
      <c r="B93" s="165" t="s">
        <v>452</v>
      </c>
      <c r="C93" s="155" t="s">
        <v>199</v>
      </c>
      <c r="D93" s="288"/>
      <c r="E93" s="288"/>
      <c r="F93" s="288"/>
      <c r="G93" s="288"/>
      <c r="H93" s="288"/>
      <c r="I93" s="288"/>
      <c r="J93" s="288"/>
      <c r="K93" s="288"/>
      <c r="L93" s="299"/>
      <c r="M93" s="299"/>
    </row>
    <row r="94" spans="1:13" s="278" customFormat="1" ht="15" customHeight="1">
      <c r="A94" s="199" t="s">
        <v>799</v>
      </c>
      <c r="B94" s="165" t="s">
        <v>453</v>
      </c>
      <c r="C94" s="155" t="s">
        <v>200</v>
      </c>
      <c r="D94" s="288"/>
      <c r="E94" s="288"/>
      <c r="F94" s="288"/>
      <c r="G94" s="288"/>
      <c r="H94" s="288"/>
      <c r="I94" s="288"/>
      <c r="J94" s="288"/>
      <c r="K94" s="288"/>
      <c r="L94" s="299"/>
      <c r="M94" s="299"/>
    </row>
    <row r="95" spans="1:13" s="278" customFormat="1" ht="15" customHeight="1">
      <c r="A95" s="199" t="s">
        <v>800</v>
      </c>
      <c r="B95" s="165" t="s">
        <v>454</v>
      </c>
      <c r="C95" s="155" t="s">
        <v>201</v>
      </c>
      <c r="D95" s="288"/>
      <c r="E95" s="288"/>
      <c r="F95" s="288"/>
      <c r="G95" s="288"/>
      <c r="H95" s="288"/>
      <c r="I95" s="288">
        <f>SUM(H95)</f>
        <v>0</v>
      </c>
      <c r="J95" s="288"/>
      <c r="K95" s="288"/>
      <c r="L95" s="299"/>
      <c r="M95" s="299">
        <f>SUM(I95)</f>
        <v>0</v>
      </c>
    </row>
    <row r="96" spans="1:13" s="278" customFormat="1" ht="15" customHeight="1">
      <c r="A96" s="199" t="s">
        <v>801</v>
      </c>
      <c r="B96" s="165" t="s">
        <v>455</v>
      </c>
      <c r="C96" s="155" t="s">
        <v>202</v>
      </c>
      <c r="D96" s="288"/>
      <c r="E96" s="288"/>
      <c r="F96" s="288"/>
      <c r="G96" s="288"/>
      <c r="H96" s="288"/>
      <c r="I96" s="288"/>
      <c r="J96" s="288"/>
      <c r="K96" s="288"/>
      <c r="L96" s="299"/>
      <c r="M96" s="299"/>
    </row>
    <row r="97" spans="1:13" s="278" customFormat="1" ht="15" customHeight="1">
      <c r="A97" s="199" t="s">
        <v>802</v>
      </c>
      <c r="B97" s="165" t="s">
        <v>456</v>
      </c>
      <c r="C97" s="155" t="s">
        <v>203</v>
      </c>
      <c r="D97" s="288"/>
      <c r="E97" s="288"/>
      <c r="F97" s="288"/>
      <c r="G97" s="288"/>
      <c r="H97" s="288"/>
      <c r="I97" s="288"/>
      <c r="J97" s="288"/>
      <c r="K97" s="288"/>
      <c r="L97" s="299"/>
      <c r="M97" s="299"/>
    </row>
    <row r="98" spans="1:13" s="278" customFormat="1" ht="15">
      <c r="A98" s="199" t="s">
        <v>803</v>
      </c>
      <c r="B98" s="165" t="s">
        <v>204</v>
      </c>
      <c r="C98" s="155" t="s">
        <v>205</v>
      </c>
      <c r="D98" s="288"/>
      <c r="E98" s="288"/>
      <c r="F98" s="288"/>
      <c r="G98" s="288"/>
      <c r="H98" s="288"/>
      <c r="I98" s="288"/>
      <c r="J98" s="288"/>
      <c r="K98" s="288"/>
      <c r="L98" s="299"/>
      <c r="M98" s="299"/>
    </row>
    <row r="99" spans="1:13" s="278" customFormat="1" ht="15">
      <c r="A99" s="199" t="s">
        <v>804</v>
      </c>
      <c r="B99" s="165" t="s">
        <v>457</v>
      </c>
      <c r="C99" s="155" t="s">
        <v>897</v>
      </c>
      <c r="D99" s="288"/>
      <c r="E99" s="288"/>
      <c r="F99" s="288"/>
      <c r="G99" s="288"/>
      <c r="H99" s="288"/>
      <c r="I99" s="288">
        <f>SUM(G99:H99)</f>
        <v>0</v>
      </c>
      <c r="J99" s="288"/>
      <c r="K99" s="288"/>
      <c r="L99" s="299">
        <f>SUM(G99)</f>
        <v>0</v>
      </c>
      <c r="M99" s="299">
        <f>I99</f>
        <v>0</v>
      </c>
    </row>
    <row r="100" spans="1:13" s="278" customFormat="1" ht="15">
      <c r="A100" s="199" t="s">
        <v>805</v>
      </c>
      <c r="B100" s="167" t="s">
        <v>417</v>
      </c>
      <c r="C100" s="163" t="s">
        <v>207</v>
      </c>
      <c r="D100" s="288"/>
      <c r="E100" s="288"/>
      <c r="F100" s="288"/>
      <c r="G100" s="288">
        <f>SUM(G92:G99)</f>
        <v>0</v>
      </c>
      <c r="H100" s="288">
        <f aca="true" t="shared" si="15" ref="H100:M100">SUM(H92:H99)</f>
        <v>0</v>
      </c>
      <c r="I100" s="288">
        <f t="shared" si="15"/>
        <v>0</v>
      </c>
      <c r="J100" s="288">
        <f t="shared" si="15"/>
        <v>0</v>
      </c>
      <c r="K100" s="288"/>
      <c r="L100" s="288">
        <f t="shared" si="15"/>
        <v>0</v>
      </c>
      <c r="M100" s="288">
        <f t="shared" si="15"/>
        <v>0</v>
      </c>
    </row>
    <row r="101" spans="1:13" ht="15.75">
      <c r="A101" s="177" t="s">
        <v>806</v>
      </c>
      <c r="B101" s="213" t="s">
        <v>577</v>
      </c>
      <c r="C101" s="223"/>
      <c r="D101" s="224">
        <f>SUM(D100,D91,D86)</f>
        <v>0</v>
      </c>
      <c r="E101" s="224">
        <f aca="true" t="shared" si="16" ref="E101:M101">SUM(E100,E91,E86)</f>
        <v>0</v>
      </c>
      <c r="F101" s="224">
        <f t="shared" si="16"/>
        <v>0</v>
      </c>
      <c r="G101" s="224">
        <f t="shared" si="16"/>
        <v>270818</v>
      </c>
      <c r="H101" s="224">
        <f t="shared" si="16"/>
        <v>17169</v>
      </c>
      <c r="I101" s="224">
        <f t="shared" si="16"/>
        <v>287987</v>
      </c>
      <c r="J101" s="224">
        <f t="shared" si="16"/>
        <v>0</v>
      </c>
      <c r="K101" s="224">
        <f t="shared" si="16"/>
        <v>0</v>
      </c>
      <c r="L101" s="224">
        <f t="shared" si="16"/>
        <v>270818</v>
      </c>
      <c r="M101" s="224">
        <f t="shared" si="16"/>
        <v>287987</v>
      </c>
    </row>
    <row r="102" spans="1:13" ht="15.75">
      <c r="A102" s="177" t="s">
        <v>807</v>
      </c>
      <c r="B102" s="216" t="s">
        <v>465</v>
      </c>
      <c r="C102" s="226" t="s">
        <v>208</v>
      </c>
      <c r="D102" s="210">
        <f>SUM(D101,D78)</f>
        <v>290221</v>
      </c>
      <c r="E102" s="210">
        <f aca="true" t="shared" si="17" ref="E102:M102">SUM(E101,E78)</f>
        <v>19597</v>
      </c>
      <c r="F102" s="210">
        <f t="shared" si="17"/>
        <v>309703</v>
      </c>
      <c r="G102" s="210">
        <f t="shared" si="17"/>
        <v>274103</v>
      </c>
      <c r="H102" s="210">
        <f t="shared" si="17"/>
        <v>17868</v>
      </c>
      <c r="I102" s="210">
        <f t="shared" si="17"/>
        <v>291971</v>
      </c>
      <c r="J102" s="210">
        <f t="shared" si="17"/>
        <v>0</v>
      </c>
      <c r="K102" s="210">
        <f t="shared" si="17"/>
        <v>0</v>
      </c>
      <c r="L102" s="210">
        <f t="shared" si="17"/>
        <v>564324</v>
      </c>
      <c r="M102" s="210">
        <f t="shared" si="17"/>
        <v>601674</v>
      </c>
    </row>
    <row r="103" spans="1:31" s="278" customFormat="1" ht="15">
      <c r="A103" s="199" t="s">
        <v>808</v>
      </c>
      <c r="B103" s="165" t="s">
        <v>458</v>
      </c>
      <c r="C103" s="157" t="s">
        <v>209</v>
      </c>
      <c r="D103" s="288"/>
      <c r="E103" s="288"/>
      <c r="F103" s="288"/>
      <c r="G103" s="288"/>
      <c r="H103" s="288"/>
      <c r="I103" s="288"/>
      <c r="J103" s="288"/>
      <c r="K103" s="288"/>
      <c r="L103" s="299"/>
      <c r="M103" s="299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314"/>
      <c r="AE103" s="314"/>
    </row>
    <row r="104" spans="1:31" s="278" customFormat="1" ht="15">
      <c r="A104" s="199" t="s">
        <v>809</v>
      </c>
      <c r="B104" s="165" t="s">
        <v>212</v>
      </c>
      <c r="C104" s="157" t="s">
        <v>213</v>
      </c>
      <c r="D104" s="288"/>
      <c r="E104" s="288"/>
      <c r="F104" s="288"/>
      <c r="G104" s="288"/>
      <c r="H104" s="288"/>
      <c r="I104" s="288"/>
      <c r="J104" s="288"/>
      <c r="K104" s="288"/>
      <c r="L104" s="299"/>
      <c r="M104" s="299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314"/>
      <c r="AE104" s="314"/>
    </row>
    <row r="105" spans="1:31" s="278" customFormat="1" ht="15">
      <c r="A105" s="199" t="s">
        <v>810</v>
      </c>
      <c r="B105" s="165" t="s">
        <v>459</v>
      </c>
      <c r="C105" s="157" t="s">
        <v>214</v>
      </c>
      <c r="D105" s="288"/>
      <c r="E105" s="288"/>
      <c r="F105" s="288"/>
      <c r="G105" s="288"/>
      <c r="H105" s="288"/>
      <c r="I105" s="288"/>
      <c r="J105" s="288"/>
      <c r="K105" s="288"/>
      <c r="L105" s="299"/>
      <c r="M105" s="299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314"/>
      <c r="AE105" s="314"/>
    </row>
    <row r="106" spans="1:31" s="278" customFormat="1" ht="15">
      <c r="A106" s="199" t="s">
        <v>811</v>
      </c>
      <c r="B106" s="165" t="s">
        <v>422</v>
      </c>
      <c r="C106" s="157" t="s">
        <v>216</v>
      </c>
      <c r="D106" s="288"/>
      <c r="E106" s="288"/>
      <c r="F106" s="288"/>
      <c r="G106" s="288"/>
      <c r="H106" s="288"/>
      <c r="I106" s="288"/>
      <c r="J106" s="288"/>
      <c r="K106" s="288"/>
      <c r="L106" s="299"/>
      <c r="M106" s="299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314"/>
      <c r="AE106" s="314"/>
    </row>
    <row r="107" spans="1:31" s="278" customFormat="1" ht="15" hidden="1">
      <c r="A107" s="199" t="s">
        <v>809</v>
      </c>
      <c r="B107" s="173" t="s">
        <v>460</v>
      </c>
      <c r="C107" s="157" t="s">
        <v>217</v>
      </c>
      <c r="D107" s="288"/>
      <c r="E107" s="288"/>
      <c r="F107" s="288"/>
      <c r="G107" s="288"/>
      <c r="H107" s="288"/>
      <c r="I107" s="288"/>
      <c r="J107" s="288"/>
      <c r="K107" s="288"/>
      <c r="L107" s="299"/>
      <c r="M107" s="299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314"/>
      <c r="AE107" s="314"/>
    </row>
    <row r="108" spans="1:31" s="278" customFormat="1" ht="15" hidden="1">
      <c r="A108" s="199" t="s">
        <v>810</v>
      </c>
      <c r="B108" s="173" t="s">
        <v>428</v>
      </c>
      <c r="C108" s="157" t="s">
        <v>220</v>
      </c>
      <c r="D108" s="288"/>
      <c r="E108" s="288"/>
      <c r="F108" s="288"/>
      <c r="G108" s="288"/>
      <c r="H108" s="288"/>
      <c r="I108" s="288"/>
      <c r="J108" s="288"/>
      <c r="K108" s="288"/>
      <c r="L108" s="299"/>
      <c r="M108" s="299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314"/>
      <c r="AE108" s="314"/>
    </row>
    <row r="109" spans="1:31" s="278" customFormat="1" ht="15" hidden="1">
      <c r="A109" s="199" t="s">
        <v>811</v>
      </c>
      <c r="B109" s="165" t="s">
        <v>221</v>
      </c>
      <c r="C109" s="157" t="s">
        <v>222</v>
      </c>
      <c r="D109" s="288"/>
      <c r="E109" s="288"/>
      <c r="F109" s="288"/>
      <c r="G109" s="288"/>
      <c r="H109" s="288"/>
      <c r="I109" s="288"/>
      <c r="J109" s="288"/>
      <c r="K109" s="288"/>
      <c r="L109" s="299"/>
      <c r="M109" s="299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314"/>
      <c r="AE109" s="314"/>
    </row>
    <row r="110" spans="1:31" s="278" customFormat="1" ht="15" hidden="1">
      <c r="A110" s="199" t="s">
        <v>812</v>
      </c>
      <c r="B110" s="165" t="s">
        <v>461</v>
      </c>
      <c r="C110" s="157" t="s">
        <v>223</v>
      </c>
      <c r="D110" s="288"/>
      <c r="E110" s="288"/>
      <c r="F110" s="288"/>
      <c r="G110" s="288"/>
      <c r="H110" s="288"/>
      <c r="I110" s="288"/>
      <c r="J110" s="288"/>
      <c r="K110" s="288"/>
      <c r="L110" s="299"/>
      <c r="M110" s="299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314"/>
      <c r="AE110" s="314"/>
    </row>
    <row r="111" spans="1:31" s="278" customFormat="1" ht="15">
      <c r="A111" s="199" t="s">
        <v>812</v>
      </c>
      <c r="B111" s="173" t="s">
        <v>425</v>
      </c>
      <c r="C111" s="157" t="s">
        <v>224</v>
      </c>
      <c r="D111" s="288"/>
      <c r="E111" s="288"/>
      <c r="F111" s="288"/>
      <c r="G111" s="288"/>
      <c r="H111" s="288">
        <v>75135</v>
      </c>
      <c r="I111" s="288">
        <f>H111</f>
        <v>75135</v>
      </c>
      <c r="J111" s="288"/>
      <c r="K111" s="288"/>
      <c r="L111" s="299">
        <f>H111</f>
        <v>75135</v>
      </c>
      <c r="M111" s="299">
        <f>SUM(F111+I111)</f>
        <v>75135</v>
      </c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314"/>
      <c r="AE111" s="314"/>
    </row>
    <row r="112" spans="1:31" s="278" customFormat="1" ht="15">
      <c r="A112" s="199" t="s">
        <v>813</v>
      </c>
      <c r="B112" s="173" t="s">
        <v>225</v>
      </c>
      <c r="C112" s="157" t="s">
        <v>226</v>
      </c>
      <c r="D112" s="288"/>
      <c r="E112" s="288"/>
      <c r="F112" s="288"/>
      <c r="G112" s="288"/>
      <c r="H112" s="288"/>
      <c r="I112" s="288"/>
      <c r="J112" s="288"/>
      <c r="K112" s="288"/>
      <c r="L112" s="299">
        <f>SUM(D112)</f>
        <v>0</v>
      </c>
      <c r="M112" s="299">
        <f>SUM(F112)</f>
        <v>0</v>
      </c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314"/>
      <c r="AE112" s="314"/>
    </row>
    <row r="113" spans="1:31" s="278" customFormat="1" ht="15">
      <c r="A113" s="199" t="s">
        <v>814</v>
      </c>
      <c r="B113" s="173" t="s">
        <v>227</v>
      </c>
      <c r="C113" s="157" t="s">
        <v>228</v>
      </c>
      <c r="D113" s="288">
        <v>5419</v>
      </c>
      <c r="E113" s="288">
        <v>2842</v>
      </c>
      <c r="F113" s="288">
        <f>SUM(D113:E113)</f>
        <v>8261</v>
      </c>
      <c r="G113" s="288"/>
      <c r="H113" s="288"/>
      <c r="I113" s="288"/>
      <c r="J113" s="288"/>
      <c r="K113" s="288"/>
      <c r="L113" s="299">
        <f>SUM(D113)</f>
        <v>5419</v>
      </c>
      <c r="M113" s="299">
        <f>SUM(F113)</f>
        <v>8261</v>
      </c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314"/>
      <c r="AE113" s="314"/>
    </row>
    <row r="114" spans="1:31" s="278" customFormat="1" ht="15">
      <c r="A114" s="199" t="s">
        <v>815</v>
      </c>
      <c r="B114" s="173" t="s">
        <v>229</v>
      </c>
      <c r="C114" s="157" t="s">
        <v>230</v>
      </c>
      <c r="D114" s="288">
        <v>61948</v>
      </c>
      <c r="E114" s="288">
        <v>1614</v>
      </c>
      <c r="F114" s="288">
        <f>SUM(D114:E114)</f>
        <v>63562</v>
      </c>
      <c r="G114" s="288"/>
      <c r="H114" s="288"/>
      <c r="I114" s="288"/>
      <c r="J114" s="288"/>
      <c r="K114" s="288"/>
      <c r="L114" s="299">
        <f>SUM(D114)</f>
        <v>61948</v>
      </c>
      <c r="M114" s="299">
        <f>SUM(F114)</f>
        <v>63562</v>
      </c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314"/>
      <c r="AE114" s="314"/>
    </row>
    <row r="115" spans="1:31" s="278" customFormat="1" ht="15">
      <c r="A115" s="199" t="s">
        <v>816</v>
      </c>
      <c r="B115" s="173" t="s">
        <v>231</v>
      </c>
      <c r="C115" s="157" t="s">
        <v>232</v>
      </c>
      <c r="D115" s="288"/>
      <c r="E115" s="288"/>
      <c r="F115" s="288">
        <f>SUM(D115:E115)</f>
        <v>0</v>
      </c>
      <c r="G115" s="288"/>
      <c r="H115" s="288"/>
      <c r="I115" s="288"/>
      <c r="J115" s="288"/>
      <c r="K115" s="288"/>
      <c r="L115" s="299">
        <f>SUM(D115)</f>
        <v>0</v>
      </c>
      <c r="M115" s="299">
        <f>SUM(F115)</f>
        <v>0</v>
      </c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314"/>
      <c r="AE115" s="314"/>
    </row>
    <row r="116" spans="1:31" s="278" customFormat="1" ht="15">
      <c r="A116" s="199" t="s">
        <v>817</v>
      </c>
      <c r="B116" s="173" t="s">
        <v>233</v>
      </c>
      <c r="C116" s="157" t="s">
        <v>234</v>
      </c>
      <c r="D116" s="288"/>
      <c r="E116" s="288"/>
      <c r="F116" s="288"/>
      <c r="G116" s="288"/>
      <c r="H116" s="288"/>
      <c r="I116" s="288"/>
      <c r="J116" s="288"/>
      <c r="K116" s="288"/>
      <c r="L116" s="299"/>
      <c r="M116" s="299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314"/>
      <c r="AE116" s="314"/>
    </row>
    <row r="117" spans="1:31" s="278" customFormat="1" ht="15">
      <c r="A117" s="199" t="s">
        <v>818</v>
      </c>
      <c r="B117" s="173" t="s">
        <v>235</v>
      </c>
      <c r="C117" s="157" t="s">
        <v>236</v>
      </c>
      <c r="D117" s="288"/>
      <c r="E117" s="288"/>
      <c r="F117" s="288"/>
      <c r="G117" s="288"/>
      <c r="H117" s="288"/>
      <c r="I117" s="288"/>
      <c r="J117" s="288"/>
      <c r="K117" s="288"/>
      <c r="L117" s="299"/>
      <c r="M117" s="299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314"/>
      <c r="AE117" s="314"/>
    </row>
    <row r="118" spans="1:31" s="278" customFormat="1" ht="15">
      <c r="A118" s="199" t="s">
        <v>819</v>
      </c>
      <c r="B118" s="175" t="s">
        <v>426</v>
      </c>
      <c r="C118" s="164" t="s">
        <v>237</v>
      </c>
      <c r="D118" s="288">
        <f>SUM(D111,D106,D112,D113,D114,D115,D116,D117)</f>
        <v>67367</v>
      </c>
      <c r="E118" s="288">
        <f aca="true" t="shared" si="18" ref="E118:L118">SUM(E111,E106,E112,E113,E114,E115,E116,E117)</f>
        <v>4456</v>
      </c>
      <c r="F118" s="288">
        <f t="shared" si="18"/>
        <v>71823</v>
      </c>
      <c r="G118" s="288">
        <f t="shared" si="18"/>
        <v>0</v>
      </c>
      <c r="H118" s="288">
        <f t="shared" si="18"/>
        <v>75135</v>
      </c>
      <c r="I118" s="288">
        <f t="shared" si="18"/>
        <v>75135</v>
      </c>
      <c r="J118" s="288">
        <f t="shared" si="18"/>
        <v>0</v>
      </c>
      <c r="K118" s="288"/>
      <c r="L118" s="288">
        <f t="shared" si="18"/>
        <v>142502</v>
      </c>
      <c r="M118" s="288">
        <f>SUM(M111,M106,M112,M113,M114,M115,M116,M117)</f>
        <v>146958</v>
      </c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314"/>
      <c r="AE118" s="314"/>
    </row>
    <row r="119" spans="1:31" s="278" customFormat="1" ht="15" hidden="1">
      <c r="A119" s="199" t="s">
        <v>821</v>
      </c>
      <c r="B119" s="173" t="s">
        <v>238</v>
      </c>
      <c r="C119" s="157" t="s">
        <v>239</v>
      </c>
      <c r="D119" s="288"/>
      <c r="E119" s="288"/>
      <c r="F119" s="288"/>
      <c r="G119" s="288"/>
      <c r="H119" s="288"/>
      <c r="I119" s="288"/>
      <c r="J119" s="288"/>
      <c r="K119" s="288"/>
      <c r="L119" s="299">
        <f>SUM(D119:J119)</f>
        <v>0</v>
      </c>
      <c r="M119" s="299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314"/>
      <c r="AE119" s="314"/>
    </row>
    <row r="120" spans="1:31" s="278" customFormat="1" ht="15" hidden="1">
      <c r="A120" s="199" t="s">
        <v>822</v>
      </c>
      <c r="B120" s="165" t="s">
        <v>240</v>
      </c>
      <c r="C120" s="157" t="s">
        <v>241</v>
      </c>
      <c r="D120" s="288"/>
      <c r="E120" s="288"/>
      <c r="F120" s="288"/>
      <c r="G120" s="288"/>
      <c r="H120" s="288"/>
      <c r="I120" s="288"/>
      <c r="J120" s="288"/>
      <c r="K120" s="288"/>
      <c r="L120" s="299">
        <f>SUM(D120:J120)</f>
        <v>0</v>
      </c>
      <c r="M120" s="299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314"/>
      <c r="AE120" s="314"/>
    </row>
    <row r="121" spans="1:31" s="278" customFormat="1" ht="15" hidden="1">
      <c r="A121" s="199" t="s">
        <v>823</v>
      </c>
      <c r="B121" s="173" t="s">
        <v>462</v>
      </c>
      <c r="C121" s="157" t="s">
        <v>242</v>
      </c>
      <c r="D121" s="288"/>
      <c r="E121" s="288"/>
      <c r="F121" s="288"/>
      <c r="G121" s="288"/>
      <c r="H121" s="288"/>
      <c r="I121" s="288"/>
      <c r="J121" s="288"/>
      <c r="K121" s="288"/>
      <c r="L121" s="299">
        <f>SUM(D121:J121)</f>
        <v>0</v>
      </c>
      <c r="M121" s="299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314"/>
      <c r="AE121" s="314"/>
    </row>
    <row r="122" spans="1:31" s="278" customFormat="1" ht="15" hidden="1">
      <c r="A122" s="199" t="s">
        <v>824</v>
      </c>
      <c r="B122" s="173" t="s">
        <v>431</v>
      </c>
      <c r="C122" s="157" t="s">
        <v>243</v>
      </c>
      <c r="D122" s="288"/>
      <c r="E122" s="288"/>
      <c r="F122" s="288"/>
      <c r="G122" s="288"/>
      <c r="H122" s="288"/>
      <c r="I122" s="288"/>
      <c r="J122" s="288"/>
      <c r="K122" s="288"/>
      <c r="L122" s="299">
        <f>SUM(D122:J122)</f>
        <v>0</v>
      </c>
      <c r="M122" s="299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314"/>
      <c r="AE122" s="314"/>
    </row>
    <row r="123" spans="1:31" s="278" customFormat="1" ht="15">
      <c r="A123" s="199" t="s">
        <v>820</v>
      </c>
      <c r="B123" s="175" t="s">
        <v>432</v>
      </c>
      <c r="C123" s="164" t="s">
        <v>247</v>
      </c>
      <c r="D123" s="288"/>
      <c r="E123" s="288"/>
      <c r="F123" s="288"/>
      <c r="G123" s="288"/>
      <c r="H123" s="288"/>
      <c r="I123" s="288"/>
      <c r="J123" s="288"/>
      <c r="K123" s="288"/>
      <c r="L123" s="299"/>
      <c r="M123" s="299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314"/>
      <c r="AE123" s="314"/>
    </row>
    <row r="124" spans="1:31" s="278" customFormat="1" ht="15">
      <c r="A124" s="199" t="s">
        <v>821</v>
      </c>
      <c r="B124" s="175" t="s">
        <v>248</v>
      </c>
      <c r="C124" s="164" t="s">
        <v>249</v>
      </c>
      <c r="D124" s="288"/>
      <c r="E124" s="288"/>
      <c r="F124" s="288"/>
      <c r="G124" s="288"/>
      <c r="H124" s="288"/>
      <c r="I124" s="288"/>
      <c r="J124" s="288"/>
      <c r="K124" s="288"/>
      <c r="L124" s="299"/>
      <c r="M124" s="299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314"/>
      <c r="AE124" s="314"/>
    </row>
    <row r="125" spans="1:31" s="278" customFormat="1" ht="15.75">
      <c r="A125" s="199" t="s">
        <v>822</v>
      </c>
      <c r="B125" s="315" t="s">
        <v>466</v>
      </c>
      <c r="C125" s="316" t="s">
        <v>250</v>
      </c>
      <c r="D125" s="288">
        <f>SUM(D118,D123,D124)</f>
        <v>67367</v>
      </c>
      <c r="E125" s="288">
        <f aca="true" t="shared" si="19" ref="E125:L125">SUM(E118,E123,E124)</f>
        <v>4456</v>
      </c>
      <c r="F125" s="288">
        <f t="shared" si="19"/>
        <v>71823</v>
      </c>
      <c r="G125" s="288">
        <f t="shared" si="19"/>
        <v>0</v>
      </c>
      <c r="H125" s="288">
        <f t="shared" si="19"/>
        <v>75135</v>
      </c>
      <c r="I125" s="288">
        <f t="shared" si="19"/>
        <v>75135</v>
      </c>
      <c r="J125" s="288">
        <f t="shared" si="19"/>
        <v>0</v>
      </c>
      <c r="K125" s="288">
        <f t="shared" si="19"/>
        <v>0</v>
      </c>
      <c r="L125" s="288">
        <f t="shared" si="19"/>
        <v>142502</v>
      </c>
      <c r="M125" s="288">
        <f>SUM(M118,M123,M124)</f>
        <v>146958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314"/>
      <c r="AE125" s="314"/>
    </row>
    <row r="126" spans="1:31" ht="15.75">
      <c r="A126" s="177" t="s">
        <v>823</v>
      </c>
      <c r="B126" s="219" t="s">
        <v>503</v>
      </c>
      <c r="C126" s="220"/>
      <c r="D126" s="225">
        <f>SUM(D102,D125)</f>
        <v>357588</v>
      </c>
      <c r="E126" s="225">
        <f aca="true" t="shared" si="20" ref="E126:M126">SUM(E102,E125)</f>
        <v>24053</v>
      </c>
      <c r="F126" s="225">
        <f t="shared" si="20"/>
        <v>381526</v>
      </c>
      <c r="G126" s="225">
        <f t="shared" si="20"/>
        <v>274103</v>
      </c>
      <c r="H126" s="225">
        <f t="shared" si="20"/>
        <v>93003</v>
      </c>
      <c r="I126" s="225">
        <f t="shared" si="20"/>
        <v>367106</v>
      </c>
      <c r="J126" s="225">
        <f t="shared" si="20"/>
        <v>0</v>
      </c>
      <c r="K126" s="225">
        <f t="shared" si="20"/>
        <v>0</v>
      </c>
      <c r="L126" s="225">
        <f t="shared" si="20"/>
        <v>706826</v>
      </c>
      <c r="M126" s="225">
        <f t="shared" si="20"/>
        <v>748632</v>
      </c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</row>
    <row r="127" spans="3:31" ht="15"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</row>
    <row r="128" spans="3:31" ht="15"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</row>
    <row r="129" spans="3:31" ht="15"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</row>
    <row r="130" spans="3:31" ht="15"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</row>
    <row r="131" spans="3:31" ht="15"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</row>
    <row r="132" spans="3:31" ht="15"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</row>
    <row r="133" spans="3:31" ht="15"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</row>
    <row r="134" spans="3:31" ht="15"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</row>
    <row r="135" spans="3:31" ht="15"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</row>
    <row r="136" spans="3:31" ht="15"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</row>
    <row r="137" spans="3:31" ht="15"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</row>
    <row r="138" spans="3:31" ht="15"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</row>
    <row r="139" spans="3:31" ht="15"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</row>
    <row r="140" spans="3:31" ht="15"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</row>
    <row r="141" spans="3:31" ht="15"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</row>
    <row r="142" spans="3:31" ht="15"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</row>
    <row r="143" spans="3:31" ht="15"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</row>
    <row r="144" spans="3:31" ht="15"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</row>
    <row r="145" spans="3:31" ht="15"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</row>
    <row r="146" spans="3:31" ht="15"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</row>
    <row r="147" spans="3:31" ht="15"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</row>
    <row r="148" spans="3:31" ht="15"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</row>
    <row r="149" spans="3:31" ht="15"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</row>
    <row r="150" spans="3:31" ht="15"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</row>
    <row r="151" spans="3:31" ht="15"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</row>
    <row r="152" spans="3:31" ht="15"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</row>
    <row r="153" spans="3:31" ht="15"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</row>
    <row r="154" spans="3:31" ht="15"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</row>
    <row r="155" spans="3:31" ht="15"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</row>
    <row r="156" spans="3:31" ht="15"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</row>
    <row r="157" spans="3:31" ht="15"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</row>
    <row r="158" spans="3:31" ht="15"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</row>
    <row r="159" spans="3:31" ht="15"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</row>
    <row r="160" spans="3:31" ht="15"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</row>
    <row r="161" spans="3:31" ht="15"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</row>
    <row r="162" spans="3:31" ht="15"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</row>
    <row r="163" spans="3:31" ht="15"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</row>
    <row r="164" spans="3:31" ht="15"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</row>
    <row r="165" spans="3:31" ht="15"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</row>
    <row r="166" spans="3:31" ht="15"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</row>
    <row r="167" spans="3:31" ht="15"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</row>
    <row r="168" spans="3:31" ht="15"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</row>
    <row r="169" spans="3:31" ht="15"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</row>
    <row r="170" spans="3:31" ht="15"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</row>
    <row r="171" spans="3:31" ht="15"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</row>
    <row r="172" spans="3:31" ht="15"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</row>
    <row r="173" spans="3:31" ht="15"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</row>
    <row r="174" spans="3:31" ht="15"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</row>
    <row r="175" spans="3:31" ht="15"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</row>
  </sheetData>
  <sheetProtection/>
  <mergeCells count="3">
    <mergeCell ref="B1:L1"/>
    <mergeCell ref="B2:L2"/>
    <mergeCell ref="D3:M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35"/>
  <sheetViews>
    <sheetView zoomScalePageLayoutView="0" workbookViewId="0" topLeftCell="A10">
      <selection activeCell="A3" sqref="A3:J3"/>
    </sheetView>
  </sheetViews>
  <sheetFormatPr defaultColWidth="9.140625" defaultRowHeight="15"/>
  <cols>
    <col min="1" max="1" width="3.28125" style="113" customWidth="1"/>
    <col min="2" max="2" width="22.57421875" style="113" customWidth="1"/>
    <col min="3" max="10" width="10.7109375" style="113" customWidth="1"/>
    <col min="11" max="12" width="8.28125" style="113" customWidth="1"/>
    <col min="13" max="16384" width="9.140625" style="113" customWidth="1"/>
  </cols>
  <sheetData>
    <row r="1" spans="2:12" ht="13.5" customHeight="1">
      <c r="B1" s="114"/>
      <c r="C1" s="114"/>
      <c r="D1" s="114"/>
      <c r="E1" s="114"/>
      <c r="F1" s="114"/>
      <c r="G1" s="114"/>
      <c r="H1" s="114"/>
      <c r="I1" s="114"/>
      <c r="J1" s="115"/>
      <c r="K1" s="115"/>
      <c r="L1" s="115"/>
    </row>
    <row r="2" spans="1:12" ht="15.75">
      <c r="A2" s="391" t="s">
        <v>954</v>
      </c>
      <c r="B2" s="391"/>
      <c r="C2" s="391"/>
      <c r="D2" s="391"/>
      <c r="E2" s="391"/>
      <c r="F2" s="391"/>
      <c r="G2" s="391"/>
      <c r="H2" s="391"/>
      <c r="I2" s="391"/>
      <c r="J2" s="391"/>
      <c r="K2" s="297"/>
      <c r="L2" s="297"/>
    </row>
    <row r="3" spans="1:12" ht="15.75">
      <c r="A3" s="391" t="s">
        <v>831</v>
      </c>
      <c r="B3" s="391"/>
      <c r="C3" s="391"/>
      <c r="D3" s="391"/>
      <c r="E3" s="391"/>
      <c r="F3" s="391"/>
      <c r="G3" s="391"/>
      <c r="H3" s="391"/>
      <c r="I3" s="391"/>
      <c r="J3" s="391"/>
      <c r="K3" s="297"/>
      <c r="L3" s="297"/>
    </row>
    <row r="4" spans="1:12" ht="15.75">
      <c r="A4" s="391" t="s">
        <v>921</v>
      </c>
      <c r="B4" s="391"/>
      <c r="C4" s="391"/>
      <c r="D4" s="391"/>
      <c r="E4" s="391"/>
      <c r="F4" s="391"/>
      <c r="G4" s="391"/>
      <c r="H4" s="391"/>
      <c r="I4" s="391"/>
      <c r="J4" s="391"/>
      <c r="K4" s="231"/>
      <c r="L4" s="231"/>
    </row>
    <row r="5" spans="1:19" ht="15.75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Q5" s="392"/>
      <c r="R5" s="392"/>
      <c r="S5" s="392"/>
    </row>
    <row r="6" spans="1:12" ht="15.75">
      <c r="A6" s="391" t="s">
        <v>907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</row>
    <row r="7" spans="2:12" ht="7.5" customHeight="1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2:13" ht="15.75" customHeight="1" thickBot="1">
      <c r="B8" s="114"/>
      <c r="C8" s="114"/>
      <c r="D8" s="404" t="s">
        <v>957</v>
      </c>
      <c r="E8" s="404"/>
      <c r="F8" s="404"/>
      <c r="G8" s="404"/>
      <c r="H8" s="404"/>
      <c r="I8" s="404"/>
      <c r="J8" s="404"/>
      <c r="K8" s="227"/>
      <c r="L8" s="227"/>
      <c r="M8" s="227"/>
    </row>
    <row r="9" spans="1:12" ht="13.5" thickTop="1">
      <c r="A9" s="393"/>
      <c r="B9" s="116" t="s">
        <v>838</v>
      </c>
      <c r="C9" s="117" t="s">
        <v>833</v>
      </c>
      <c r="D9" s="118" t="s">
        <v>834</v>
      </c>
      <c r="E9" s="119" t="s">
        <v>835</v>
      </c>
      <c r="F9" s="116" t="s">
        <v>836</v>
      </c>
      <c r="G9" s="117" t="s">
        <v>837</v>
      </c>
      <c r="H9" s="118" t="s">
        <v>839</v>
      </c>
      <c r="I9" s="117" t="s">
        <v>840</v>
      </c>
      <c r="J9" s="120" t="s">
        <v>841</v>
      </c>
      <c r="K9" s="121"/>
      <c r="L9" s="122"/>
    </row>
    <row r="10" spans="1:10" ht="39.75" customHeight="1">
      <c r="A10" s="394"/>
      <c r="B10" s="396" t="s">
        <v>631</v>
      </c>
      <c r="C10" s="398" t="s">
        <v>829</v>
      </c>
      <c r="D10" s="399"/>
      <c r="E10" s="400" t="s">
        <v>830</v>
      </c>
      <c r="F10" s="401"/>
      <c r="G10" s="398" t="s">
        <v>868</v>
      </c>
      <c r="H10" s="399"/>
      <c r="I10" s="402" t="s">
        <v>27</v>
      </c>
      <c r="J10" s="403"/>
    </row>
    <row r="11" spans="1:10" ht="27.75" customHeight="1">
      <c r="A11" s="395"/>
      <c r="B11" s="397"/>
      <c r="C11" s="123" t="s">
        <v>875</v>
      </c>
      <c r="D11" s="124" t="s">
        <v>706</v>
      </c>
      <c r="E11" s="123" t="s">
        <v>875</v>
      </c>
      <c r="F11" s="125" t="s">
        <v>706</v>
      </c>
      <c r="G11" s="123" t="s">
        <v>875</v>
      </c>
      <c r="H11" s="125" t="s">
        <v>706</v>
      </c>
      <c r="I11" s="123" t="s">
        <v>875</v>
      </c>
      <c r="J11" s="126" t="s">
        <v>706</v>
      </c>
    </row>
    <row r="12" spans="1:10" ht="31.5" customHeight="1">
      <c r="A12" s="127" t="s">
        <v>707</v>
      </c>
      <c r="B12" s="128" t="s">
        <v>722</v>
      </c>
      <c r="C12" s="232">
        <f>'3. kiadások működés felhalmozás'!L24</f>
        <v>25520</v>
      </c>
      <c r="D12" s="233">
        <f>'3. kiadások működés felhalmozás'!M24</f>
        <v>25034</v>
      </c>
      <c r="E12" s="234"/>
      <c r="F12" s="317"/>
      <c r="G12" s="232"/>
      <c r="H12" s="233"/>
      <c r="I12" s="232">
        <f>SUM(C12,E12,G12)</f>
        <v>25520</v>
      </c>
      <c r="J12" s="320">
        <f>SUM(D12,F12,H12)</f>
        <v>25034</v>
      </c>
    </row>
    <row r="13" spans="1:10" ht="31.5" customHeight="1">
      <c r="A13" s="130" t="s">
        <v>708</v>
      </c>
      <c r="B13" s="132" t="s">
        <v>723</v>
      </c>
      <c r="C13" s="235">
        <f>'3. kiadások működés felhalmozás'!L28</f>
        <v>5266</v>
      </c>
      <c r="D13" s="236">
        <f>'3. kiadások működés felhalmozás'!M28</f>
        <v>5216</v>
      </c>
      <c r="E13" s="237"/>
      <c r="F13" s="318"/>
      <c r="G13" s="235"/>
      <c r="H13" s="236"/>
      <c r="I13" s="232">
        <f aca="true" t="shared" si="0" ref="I13:I23">SUM(C13,E13,G13)</f>
        <v>5266</v>
      </c>
      <c r="J13" s="320">
        <f>SUM(D13,F13,H13)</f>
        <v>5216</v>
      </c>
    </row>
    <row r="14" spans="1:10" ht="31.5" customHeight="1">
      <c r="A14" s="130" t="s">
        <v>710</v>
      </c>
      <c r="B14" s="132" t="s">
        <v>724</v>
      </c>
      <c r="C14" s="235">
        <f>'3. kiadások működés felhalmozás'!L53-G14</f>
        <v>55899</v>
      </c>
      <c r="D14" s="236">
        <f>'3. kiadások működés felhalmozás'!M53-H14</f>
        <v>64234</v>
      </c>
      <c r="E14" s="237"/>
      <c r="F14" s="318"/>
      <c r="G14" s="235">
        <v>2320</v>
      </c>
      <c r="H14" s="236">
        <v>2320</v>
      </c>
      <c r="I14" s="232">
        <f t="shared" si="0"/>
        <v>58219</v>
      </c>
      <c r="J14" s="320">
        <f aca="true" t="shared" si="1" ref="J14:J22">SUM(D14,F14,H14)</f>
        <v>66554</v>
      </c>
    </row>
    <row r="15" spans="1:10" ht="31.5" customHeight="1">
      <c r="A15" s="130" t="s">
        <v>712</v>
      </c>
      <c r="B15" s="131" t="s">
        <v>725</v>
      </c>
      <c r="C15" s="235">
        <f>'3. kiadások működés felhalmozás'!L62</f>
        <v>3760</v>
      </c>
      <c r="D15" s="236">
        <f>'3. kiadások működés felhalmozás'!M62</f>
        <v>3912</v>
      </c>
      <c r="E15" s="237"/>
      <c r="F15" s="318"/>
      <c r="G15" s="235"/>
      <c r="H15" s="236"/>
      <c r="I15" s="232">
        <f t="shared" si="0"/>
        <v>3760</v>
      </c>
      <c r="J15" s="320">
        <f t="shared" si="1"/>
        <v>3912</v>
      </c>
    </row>
    <row r="16" spans="1:10" ht="31.5" customHeight="1">
      <c r="A16" s="130" t="s">
        <v>714</v>
      </c>
      <c r="B16" s="132" t="s">
        <v>726</v>
      </c>
      <c r="C16" s="235">
        <f>'3. kiadások működés felhalmozás'!L71+'3. kiadások működés felhalmozás'!L97</f>
        <v>0</v>
      </c>
      <c r="D16" s="236">
        <f>'3. kiadások működés felhalmozás'!M71</f>
        <v>0</v>
      </c>
      <c r="E16" s="237"/>
      <c r="F16" s="318"/>
      <c r="G16" s="235"/>
      <c r="H16" s="236"/>
      <c r="I16" s="232">
        <f t="shared" si="0"/>
        <v>0</v>
      </c>
      <c r="J16" s="320">
        <f t="shared" si="1"/>
        <v>0</v>
      </c>
    </row>
    <row r="17" spans="1:10" ht="31.5" customHeight="1">
      <c r="A17" s="130" t="s">
        <v>716</v>
      </c>
      <c r="B17" s="132" t="s">
        <v>727</v>
      </c>
      <c r="C17" s="235">
        <f>'3. kiadások működés felhalmozás'!L69+'3. kiadások működés felhalmozás'!L74</f>
        <v>109360</v>
      </c>
      <c r="D17" s="236">
        <f>'3. kiadások működés felhalmozás'!M69+'3. kiadások működés felhalmozás'!M74</f>
        <v>110479</v>
      </c>
      <c r="E17" s="237"/>
      <c r="F17" s="318"/>
      <c r="G17" s="235"/>
      <c r="H17" s="236"/>
      <c r="I17" s="232">
        <f t="shared" si="0"/>
        <v>109360</v>
      </c>
      <c r="J17" s="129">
        <f t="shared" si="1"/>
        <v>110479</v>
      </c>
    </row>
    <row r="18" spans="1:10" ht="31.5" customHeight="1">
      <c r="A18" s="130"/>
      <c r="B18" s="132" t="s">
        <v>924</v>
      </c>
      <c r="C18" s="235"/>
      <c r="D18" s="236">
        <f>'3. kiadások működés felhalmozás'!F64+'3. kiadások működés felhalmozás'!M65</f>
        <v>0</v>
      </c>
      <c r="E18" s="237"/>
      <c r="F18" s="318"/>
      <c r="G18" s="235"/>
      <c r="H18" s="236"/>
      <c r="I18" s="232"/>
      <c r="J18" s="129">
        <f>SUM(D18)</f>
        <v>0</v>
      </c>
    </row>
    <row r="19" spans="1:10" ht="31.5" customHeight="1">
      <c r="A19" s="130" t="s">
        <v>717</v>
      </c>
      <c r="B19" s="132" t="s">
        <v>728</v>
      </c>
      <c r="C19" s="235">
        <v>0</v>
      </c>
      <c r="D19" s="236">
        <v>0</v>
      </c>
      <c r="E19" s="237"/>
      <c r="F19" s="318"/>
      <c r="G19" s="235"/>
      <c r="H19" s="236"/>
      <c r="I19" s="232">
        <f t="shared" si="0"/>
        <v>0</v>
      </c>
      <c r="J19" s="129">
        <f t="shared" si="1"/>
        <v>0</v>
      </c>
    </row>
    <row r="20" spans="1:10" ht="31.5" customHeight="1">
      <c r="A20" s="130" t="s">
        <v>718</v>
      </c>
      <c r="B20" s="132" t="s">
        <v>898</v>
      </c>
      <c r="C20" s="139">
        <f>'3. kiadások működés felhalmozás'!L113+'3. kiadások működés felhalmozás'!L115</f>
        <v>5419</v>
      </c>
      <c r="D20" s="236">
        <f>'3. kiadások működés felhalmozás'!M113+'3. kiadások működés felhalmozás'!M115+'3. kiadások működés felhalmozás'!M111</f>
        <v>83396</v>
      </c>
      <c r="E20" s="237">
        <f>'3. kiadások működés felhalmozás'!L114</f>
        <v>61948</v>
      </c>
      <c r="F20" s="318">
        <f>'3. kiadások működés felhalmozás'!M114</f>
        <v>63562</v>
      </c>
      <c r="G20" s="139"/>
      <c r="H20" s="236"/>
      <c r="I20" s="232">
        <f t="shared" si="0"/>
        <v>67367</v>
      </c>
      <c r="J20" s="129">
        <f t="shared" si="1"/>
        <v>146958</v>
      </c>
    </row>
    <row r="21" spans="1:10" ht="31.5" customHeight="1">
      <c r="A21" s="133" t="s">
        <v>720</v>
      </c>
      <c r="B21" s="140" t="s">
        <v>729</v>
      </c>
      <c r="C21" s="139">
        <f>'3. kiadások működés felhalmozás'!L86+'3. kiadások működés felhalmozás'!L91</f>
        <v>270818</v>
      </c>
      <c r="D21" s="239">
        <f>'3. kiadások működés felhalmozás'!M86+'3. kiadások működés felhalmozás'!M91</f>
        <v>287987</v>
      </c>
      <c r="E21" s="240"/>
      <c r="F21" s="319"/>
      <c r="G21" s="238"/>
      <c r="H21" s="239"/>
      <c r="I21" s="232">
        <f t="shared" si="0"/>
        <v>270818</v>
      </c>
      <c r="J21" s="129">
        <f t="shared" si="1"/>
        <v>287987</v>
      </c>
    </row>
    <row r="22" spans="1:10" ht="31.5" customHeight="1">
      <c r="A22" s="133" t="s">
        <v>730</v>
      </c>
      <c r="B22" s="140" t="s">
        <v>731</v>
      </c>
      <c r="C22" s="241">
        <f>'3. kiadások működés felhalmozás'!L99</f>
        <v>0</v>
      </c>
      <c r="D22" s="239">
        <f>'3. kiadások működés felhalmozás'!M100</f>
        <v>0</v>
      </c>
      <c r="E22" s="240"/>
      <c r="F22" s="319"/>
      <c r="G22" s="241"/>
      <c r="H22" s="239"/>
      <c r="I22" s="232">
        <f t="shared" si="0"/>
        <v>0</v>
      </c>
      <c r="J22" s="129">
        <f t="shared" si="1"/>
        <v>0</v>
      </c>
    </row>
    <row r="23" spans="1:10" ht="31.5" customHeight="1">
      <c r="A23" s="133" t="s">
        <v>732</v>
      </c>
      <c r="B23" s="134" t="s">
        <v>733</v>
      </c>
      <c r="C23" s="241">
        <f>'3. kiadások működés felhalmozás'!L75+'3. kiadások működés felhalmozás'!L76-6289</f>
        <v>85092</v>
      </c>
      <c r="D23" s="239">
        <f>'3. kiadások működés felhalmozás'!M75+'3. kiadások működés felhalmozás'!M76-'4. kiadás szervenként'!H23</f>
        <v>96203</v>
      </c>
      <c r="E23" s="240"/>
      <c r="F23" s="319"/>
      <c r="G23" s="241">
        <v>6289</v>
      </c>
      <c r="H23" s="239">
        <v>6289</v>
      </c>
      <c r="I23" s="232">
        <f t="shared" si="0"/>
        <v>91381</v>
      </c>
      <c r="J23" s="129">
        <f>SUM(D23,F23,H23)</f>
        <v>102492</v>
      </c>
    </row>
    <row r="24" spans="1:10" ht="31.5" customHeight="1" thickBot="1">
      <c r="A24" s="135" t="s">
        <v>734</v>
      </c>
      <c r="B24" s="136" t="s">
        <v>735</v>
      </c>
      <c r="C24" s="137">
        <f aca="true" t="shared" si="2" ref="C24:H24">SUM(C12:C23)</f>
        <v>561134</v>
      </c>
      <c r="D24" s="206">
        <f t="shared" si="2"/>
        <v>676461</v>
      </c>
      <c r="E24" s="207">
        <f t="shared" si="2"/>
        <v>61948</v>
      </c>
      <c r="F24" s="207">
        <f t="shared" si="2"/>
        <v>63562</v>
      </c>
      <c r="G24" s="207">
        <f t="shared" si="2"/>
        <v>8609</v>
      </c>
      <c r="H24" s="207">
        <f t="shared" si="2"/>
        <v>8609</v>
      </c>
      <c r="I24" s="208">
        <f>SUM(C24,E24,G24)</f>
        <v>631691</v>
      </c>
      <c r="J24" s="138">
        <f>SUM(J12:J23)</f>
        <v>748632</v>
      </c>
    </row>
    <row r="25" spans="2:12" ht="13.5" thickTop="1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2:12" ht="12.75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2:12" ht="12.75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2:12" ht="12.75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2:12" ht="12.7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2:12" ht="12.7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</row>
    <row r="31" spans="2:12" ht="12.75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2:12" ht="12.75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2:12" ht="12.75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2:12" ht="12.75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2:12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</sheetData>
  <sheetProtection/>
  <mergeCells count="12">
    <mergeCell ref="A4:J4"/>
    <mergeCell ref="A3:J3"/>
    <mergeCell ref="A2:J2"/>
    <mergeCell ref="Q5:S5"/>
    <mergeCell ref="A6:L6"/>
    <mergeCell ref="A9:A11"/>
    <mergeCell ref="B10:B11"/>
    <mergeCell ref="C10:D10"/>
    <mergeCell ref="E10:F10"/>
    <mergeCell ref="I10:J10"/>
    <mergeCell ref="D8:J8"/>
    <mergeCell ref="G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0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5.140625" style="146" customWidth="1"/>
    <col min="2" max="2" width="64.7109375" style="146" customWidth="1"/>
    <col min="3" max="3" width="7.140625" style="146" customWidth="1"/>
    <col min="4" max="4" width="9.7109375" style="146" customWidth="1"/>
    <col min="5" max="5" width="9.7109375" style="289" customWidth="1"/>
    <col min="6" max="6" width="9.7109375" style="146" customWidth="1"/>
    <col min="7" max="9" width="9.140625" style="146" customWidth="1"/>
    <col min="10" max="16384" width="9.140625" style="146" customWidth="1"/>
  </cols>
  <sheetData>
    <row r="1" spans="1:6" ht="33" customHeight="1">
      <c r="A1" s="370" t="s">
        <v>960</v>
      </c>
      <c r="B1" s="370"/>
      <c r="C1" s="370"/>
      <c r="D1" s="370"/>
      <c r="E1" s="370"/>
      <c r="F1" s="370"/>
    </row>
    <row r="2" spans="1:6" ht="26.25" customHeight="1">
      <c r="A2" s="405" t="s">
        <v>901</v>
      </c>
      <c r="B2" s="405"/>
      <c r="C2" s="405"/>
      <c r="D2" s="405"/>
      <c r="E2" s="405"/>
      <c r="F2" s="405"/>
    </row>
    <row r="3" spans="1:6" ht="26.25" customHeight="1">
      <c r="A3" s="292"/>
      <c r="B3" s="406" t="s">
        <v>961</v>
      </c>
      <c r="C3" s="406"/>
      <c r="D3" s="406"/>
      <c r="E3" s="406"/>
      <c r="F3" s="406"/>
    </row>
    <row r="4" spans="1:9" ht="15">
      <c r="A4" s="177"/>
      <c r="B4" s="179" t="s">
        <v>838</v>
      </c>
      <c r="C4" s="179" t="s">
        <v>833</v>
      </c>
      <c r="D4" s="179" t="s">
        <v>834</v>
      </c>
      <c r="E4" s="179" t="s">
        <v>835</v>
      </c>
      <c r="F4" s="179" t="s">
        <v>836</v>
      </c>
      <c r="H4" s="289"/>
      <c r="I4" s="289"/>
    </row>
    <row r="5" spans="1:9" ht="26.25">
      <c r="A5" s="177"/>
      <c r="B5" s="148" t="s">
        <v>71</v>
      </c>
      <c r="C5" s="149" t="s">
        <v>930</v>
      </c>
      <c r="D5" s="150" t="s">
        <v>910</v>
      </c>
      <c r="E5" s="294" t="s">
        <v>911</v>
      </c>
      <c r="F5" s="150" t="s">
        <v>922</v>
      </c>
      <c r="H5" s="289"/>
      <c r="I5" s="289"/>
    </row>
    <row r="6" spans="1:9" ht="15">
      <c r="A6" s="321" t="s">
        <v>707</v>
      </c>
      <c r="B6" s="322" t="s">
        <v>892</v>
      </c>
      <c r="C6" s="322" t="s">
        <v>175</v>
      </c>
      <c r="D6" s="323"/>
      <c r="E6" s="279"/>
      <c r="F6" s="279">
        <f>D6+E6</f>
        <v>0</v>
      </c>
      <c r="H6" s="289"/>
      <c r="I6" s="289"/>
    </row>
    <row r="7" spans="1:9" ht="15">
      <c r="A7" s="321" t="s">
        <v>708</v>
      </c>
      <c r="B7" s="322" t="s">
        <v>931</v>
      </c>
      <c r="C7" s="322" t="s">
        <v>175</v>
      </c>
      <c r="D7" s="323"/>
      <c r="E7" s="324"/>
      <c r="F7" s="279">
        <f aca="true" t="shared" si="0" ref="F7:F44">D7+E7</f>
        <v>0</v>
      </c>
      <c r="H7" s="289"/>
      <c r="I7" s="289"/>
    </row>
    <row r="8" spans="1:9" ht="15" customHeight="1">
      <c r="A8" s="321" t="s">
        <v>710</v>
      </c>
      <c r="B8" s="325" t="s">
        <v>174</v>
      </c>
      <c r="C8" s="326" t="s">
        <v>175</v>
      </c>
      <c r="D8" s="327">
        <f>SUM(D6:D7)</f>
        <v>0</v>
      </c>
      <c r="E8" s="327">
        <f>SUM(E6:E7)</f>
        <v>0</v>
      </c>
      <c r="F8" s="279">
        <f t="shared" si="0"/>
        <v>0</v>
      </c>
      <c r="H8" s="289"/>
      <c r="I8" s="289"/>
    </row>
    <row r="9" spans="1:9" ht="15" customHeight="1">
      <c r="A9" s="321" t="s">
        <v>712</v>
      </c>
      <c r="B9" s="165" t="s">
        <v>932</v>
      </c>
      <c r="C9" s="173" t="s">
        <v>176</v>
      </c>
      <c r="D9" s="364">
        <v>176287</v>
      </c>
      <c r="E9" s="327"/>
      <c r="F9" s="279">
        <f t="shared" si="0"/>
        <v>176287</v>
      </c>
      <c r="H9" s="289"/>
      <c r="I9" s="289"/>
    </row>
    <row r="10" spans="1:9" ht="15" customHeight="1">
      <c r="A10" s="321" t="s">
        <v>714</v>
      </c>
      <c r="B10" s="165" t="s">
        <v>940</v>
      </c>
      <c r="C10" s="173" t="s">
        <v>176</v>
      </c>
      <c r="D10" s="365">
        <v>21095</v>
      </c>
      <c r="E10" s="327"/>
      <c r="F10" s="279">
        <f t="shared" si="0"/>
        <v>21095</v>
      </c>
      <c r="H10" s="289"/>
      <c r="I10" s="289"/>
    </row>
    <row r="11" spans="1:9" ht="15" customHeight="1">
      <c r="A11" s="321" t="s">
        <v>716</v>
      </c>
      <c r="B11" s="165" t="s">
        <v>941</v>
      </c>
      <c r="C11" s="160" t="s">
        <v>176</v>
      </c>
      <c r="D11" s="365">
        <v>3500</v>
      </c>
      <c r="E11" s="327"/>
      <c r="F11" s="279">
        <f t="shared" si="0"/>
        <v>3500</v>
      </c>
      <c r="H11" s="289"/>
      <c r="I11" s="289"/>
    </row>
    <row r="12" spans="1:9" ht="15" customHeight="1">
      <c r="A12" s="321" t="s">
        <v>717</v>
      </c>
      <c r="B12" s="165" t="s">
        <v>942</v>
      </c>
      <c r="C12" s="160" t="s">
        <v>176</v>
      </c>
      <c r="D12" s="365">
        <v>740</v>
      </c>
      <c r="E12" s="327"/>
      <c r="F12" s="279">
        <f t="shared" si="0"/>
        <v>740</v>
      </c>
      <c r="H12" s="289"/>
      <c r="I12" s="289"/>
    </row>
    <row r="13" spans="1:9" ht="15">
      <c r="A13" s="321" t="s">
        <v>718</v>
      </c>
      <c r="B13" s="165" t="s">
        <v>943</v>
      </c>
      <c r="C13" s="160" t="s">
        <v>176</v>
      </c>
      <c r="D13" s="365">
        <v>940</v>
      </c>
      <c r="E13" s="328"/>
      <c r="F13" s="279">
        <f>D13+E13</f>
        <v>940</v>
      </c>
      <c r="H13" s="289"/>
      <c r="I13" s="289"/>
    </row>
    <row r="14" spans="1:9" ht="15">
      <c r="A14" s="321" t="s">
        <v>720</v>
      </c>
      <c r="B14" s="165" t="s">
        <v>944</v>
      </c>
      <c r="C14" s="160" t="s">
        <v>176</v>
      </c>
      <c r="D14" s="365">
        <v>236</v>
      </c>
      <c r="E14" s="328"/>
      <c r="F14" s="279">
        <f t="shared" si="0"/>
        <v>236</v>
      </c>
      <c r="H14" s="289"/>
      <c r="I14" s="289"/>
    </row>
    <row r="15" spans="1:9" ht="15">
      <c r="A15" s="321" t="s">
        <v>730</v>
      </c>
      <c r="B15" s="165" t="s">
        <v>945</v>
      </c>
      <c r="C15" s="160" t="s">
        <v>176</v>
      </c>
      <c r="D15" s="365">
        <v>1000</v>
      </c>
      <c r="E15" s="328"/>
      <c r="F15" s="279">
        <f t="shared" si="0"/>
        <v>1000</v>
      </c>
      <c r="H15" s="289"/>
      <c r="I15" s="289"/>
    </row>
    <row r="16" spans="1:9" ht="15">
      <c r="A16" s="321" t="s">
        <v>732</v>
      </c>
      <c r="B16" s="165" t="s">
        <v>958</v>
      </c>
      <c r="C16" s="160" t="s">
        <v>176</v>
      </c>
      <c r="D16" s="365">
        <v>0</v>
      </c>
      <c r="E16" s="328">
        <v>12968</v>
      </c>
      <c r="F16" s="279">
        <f t="shared" si="0"/>
        <v>12968</v>
      </c>
      <c r="H16" s="289"/>
      <c r="I16" s="289"/>
    </row>
    <row r="17" spans="1:9" ht="15">
      <c r="A17" s="321" t="s">
        <v>734</v>
      </c>
      <c r="B17" s="325" t="s">
        <v>414</v>
      </c>
      <c r="C17" s="326" t="s">
        <v>176</v>
      </c>
      <c r="D17" s="327">
        <f>SUM(D9:D16)</f>
        <v>203798</v>
      </c>
      <c r="E17" s="327">
        <f>SUM(E16)</f>
        <v>12968</v>
      </c>
      <c r="F17" s="279">
        <f t="shared" si="0"/>
        <v>216766</v>
      </c>
      <c r="H17" s="289"/>
      <c r="I17" s="289"/>
    </row>
    <row r="18" spans="1:9" ht="15">
      <c r="A18" s="321" t="s">
        <v>736</v>
      </c>
      <c r="B18" s="165" t="s">
        <v>946</v>
      </c>
      <c r="C18" s="160" t="s">
        <v>178</v>
      </c>
      <c r="D18" s="365">
        <v>300</v>
      </c>
      <c r="E18" s="327"/>
      <c r="F18" s="279"/>
      <c r="H18" s="289"/>
      <c r="I18" s="289"/>
    </row>
    <row r="19" spans="1:9" ht="15">
      <c r="A19" s="321" t="s">
        <v>737</v>
      </c>
      <c r="B19" s="165" t="s">
        <v>933</v>
      </c>
      <c r="C19" s="160" t="s">
        <v>178</v>
      </c>
      <c r="D19" s="365">
        <v>795</v>
      </c>
      <c r="E19" s="328"/>
      <c r="F19" s="279">
        <f t="shared" si="0"/>
        <v>795</v>
      </c>
      <c r="H19" s="289"/>
      <c r="I19" s="289"/>
    </row>
    <row r="20" spans="1:9" ht="15">
      <c r="A20" s="321" t="s">
        <v>738</v>
      </c>
      <c r="B20" s="331" t="s">
        <v>177</v>
      </c>
      <c r="C20" s="326" t="s">
        <v>178</v>
      </c>
      <c r="D20" s="327">
        <f>SUM(D18:D19)</f>
        <v>1095</v>
      </c>
      <c r="E20" s="327">
        <f>SUM(E19)</f>
        <v>0</v>
      </c>
      <c r="F20" s="279">
        <f t="shared" si="0"/>
        <v>1095</v>
      </c>
      <c r="H20" s="289"/>
      <c r="I20" s="289" t="s">
        <v>925</v>
      </c>
    </row>
    <row r="21" spans="1:9" ht="15">
      <c r="A21" s="321" t="s">
        <v>739</v>
      </c>
      <c r="B21" s="157" t="s">
        <v>899</v>
      </c>
      <c r="C21" s="160" t="s">
        <v>180</v>
      </c>
      <c r="D21" s="365">
        <v>39</v>
      </c>
      <c r="E21" s="279"/>
      <c r="F21" s="279">
        <f t="shared" si="0"/>
        <v>39</v>
      </c>
      <c r="H21" s="289"/>
      <c r="I21" s="289">
        <v>208</v>
      </c>
    </row>
    <row r="22" spans="1:9" ht="15.75" customHeight="1">
      <c r="A22" s="321" t="s">
        <v>740</v>
      </c>
      <c r="B22" s="157" t="s">
        <v>934</v>
      </c>
      <c r="C22" s="160" t="s">
        <v>180</v>
      </c>
      <c r="D22" s="365">
        <v>39</v>
      </c>
      <c r="E22" s="324"/>
      <c r="F22" s="279">
        <f t="shared" si="0"/>
        <v>39</v>
      </c>
      <c r="H22" s="289"/>
      <c r="I22" s="289">
        <v>212</v>
      </c>
    </row>
    <row r="23" spans="1:9" ht="15.75" customHeight="1">
      <c r="A23" s="321" t="s">
        <v>741</v>
      </c>
      <c r="B23" s="157" t="s">
        <v>935</v>
      </c>
      <c r="C23" s="160" t="s">
        <v>180</v>
      </c>
      <c r="D23" s="365">
        <v>500</v>
      </c>
      <c r="E23" s="279"/>
      <c r="F23" s="279">
        <f t="shared" si="0"/>
        <v>500</v>
      </c>
      <c r="H23" s="289"/>
      <c r="I23" s="289">
        <v>69</v>
      </c>
    </row>
    <row r="24" spans="1:9" ht="15.75" customHeight="1">
      <c r="A24" s="321" t="s">
        <v>742</v>
      </c>
      <c r="B24" s="157" t="s">
        <v>936</v>
      </c>
      <c r="C24" s="160" t="s">
        <v>180</v>
      </c>
      <c r="D24" s="365">
        <v>301</v>
      </c>
      <c r="E24" s="279"/>
      <c r="F24" s="279">
        <f t="shared" si="0"/>
        <v>301</v>
      </c>
      <c r="H24" s="289"/>
      <c r="I24" s="289">
        <v>-128</v>
      </c>
    </row>
    <row r="25" spans="1:9" ht="15.75" customHeight="1">
      <c r="A25" s="321" t="s">
        <v>743</v>
      </c>
      <c r="B25" s="157" t="s">
        <v>937</v>
      </c>
      <c r="C25" s="160" t="s">
        <v>180</v>
      </c>
      <c r="D25" s="365">
        <v>500</v>
      </c>
      <c r="E25" s="279"/>
      <c r="F25" s="279">
        <f t="shared" si="0"/>
        <v>500</v>
      </c>
      <c r="H25" s="289"/>
      <c r="I25" s="289">
        <v>270</v>
      </c>
    </row>
    <row r="26" spans="1:9" ht="15.75" customHeight="1">
      <c r="A26" s="321" t="s">
        <v>744</v>
      </c>
      <c r="B26" s="157" t="s">
        <v>947</v>
      </c>
      <c r="C26" s="160" t="s">
        <v>180</v>
      </c>
      <c r="D26" s="365">
        <v>800</v>
      </c>
      <c r="E26" s="279"/>
      <c r="F26" s="279">
        <f t="shared" si="0"/>
        <v>800</v>
      </c>
      <c r="H26" s="289"/>
      <c r="I26" s="289">
        <v>108</v>
      </c>
    </row>
    <row r="27" spans="1:9" ht="15.75" customHeight="1">
      <c r="A27" s="321" t="s">
        <v>745</v>
      </c>
      <c r="B27" s="157" t="s">
        <v>948</v>
      </c>
      <c r="C27" s="160" t="s">
        <v>180</v>
      </c>
      <c r="D27" s="365">
        <v>394</v>
      </c>
      <c r="E27" s="279"/>
      <c r="F27" s="279">
        <f t="shared" si="0"/>
        <v>394</v>
      </c>
      <c r="H27" s="289"/>
      <c r="I27" s="289"/>
    </row>
    <row r="28" spans="1:9" ht="15.75" customHeight="1">
      <c r="A28" s="321" t="s">
        <v>746</v>
      </c>
      <c r="B28" s="157" t="s">
        <v>959</v>
      </c>
      <c r="C28" s="160" t="s">
        <v>180</v>
      </c>
      <c r="D28" s="365"/>
      <c r="E28" s="279">
        <v>551</v>
      </c>
      <c r="F28" s="279">
        <f t="shared" si="0"/>
        <v>551</v>
      </c>
      <c r="H28" s="289"/>
      <c r="I28" s="289"/>
    </row>
    <row r="29" spans="1:9" ht="15.75" customHeight="1">
      <c r="A29" s="321" t="s">
        <v>747</v>
      </c>
      <c r="B29" s="325" t="s">
        <v>179</v>
      </c>
      <c r="C29" s="326" t="s">
        <v>180</v>
      </c>
      <c r="D29" s="327">
        <f>SUM(D21:D27)</f>
        <v>2573</v>
      </c>
      <c r="E29" s="327">
        <f>SUM(E28)</f>
        <v>551</v>
      </c>
      <c r="F29" s="279">
        <f>D29+E29</f>
        <v>3124</v>
      </c>
      <c r="H29" s="289"/>
      <c r="I29" s="289"/>
    </row>
    <row r="30" spans="1:9" ht="15.75" customHeight="1">
      <c r="A30" s="321" t="s">
        <v>748</v>
      </c>
      <c r="B30" s="325" t="s">
        <v>181</v>
      </c>
      <c r="C30" s="326" t="s">
        <v>182</v>
      </c>
      <c r="D30" s="327">
        <v>0</v>
      </c>
      <c r="E30" s="327">
        <v>0</v>
      </c>
      <c r="F30" s="279">
        <f t="shared" si="0"/>
        <v>0</v>
      </c>
      <c r="H30" s="289"/>
      <c r="I30" s="289"/>
    </row>
    <row r="31" spans="1:9" ht="15.75" customHeight="1">
      <c r="A31" s="321" t="s">
        <v>749</v>
      </c>
      <c r="B31" s="331" t="s">
        <v>183</v>
      </c>
      <c r="C31" s="326" t="s">
        <v>184</v>
      </c>
      <c r="D31" s="327">
        <v>0</v>
      </c>
      <c r="E31" s="327">
        <v>0</v>
      </c>
      <c r="F31" s="279">
        <f t="shared" si="0"/>
        <v>0</v>
      </c>
      <c r="H31" s="289"/>
      <c r="I31" s="289"/>
    </row>
    <row r="32" spans="1:9" ht="15.75" customHeight="1">
      <c r="A32" s="321" t="s">
        <v>750</v>
      </c>
      <c r="B32" s="331" t="s">
        <v>185</v>
      </c>
      <c r="C32" s="326" t="s">
        <v>186</v>
      </c>
      <c r="D32" s="327">
        <v>55761</v>
      </c>
      <c r="E32" s="327">
        <v>3650</v>
      </c>
      <c r="F32" s="279">
        <f t="shared" si="0"/>
        <v>59411</v>
      </c>
      <c r="H32" s="289"/>
      <c r="I32" s="289"/>
    </row>
    <row r="33" spans="1:9" ht="15.75" customHeight="1">
      <c r="A33" s="321" t="s">
        <v>751</v>
      </c>
      <c r="B33" s="334" t="s">
        <v>415</v>
      </c>
      <c r="C33" s="335" t="s">
        <v>187</v>
      </c>
      <c r="D33" s="336">
        <f>D32+D31+D30+D29+D20+D17+D8</f>
        <v>263227</v>
      </c>
      <c r="E33" s="336">
        <f>E32+E31+E30+E29+E20+E17+E8</f>
        <v>17169</v>
      </c>
      <c r="F33" s="336">
        <f>F32+F31+F30+F29+F20+F17+F8</f>
        <v>280396</v>
      </c>
      <c r="H33" s="289"/>
      <c r="I33" s="289"/>
    </row>
    <row r="34" spans="1:9" ht="15">
      <c r="A34" s="177" t="s">
        <v>748</v>
      </c>
      <c r="B34" s="157" t="s">
        <v>949</v>
      </c>
      <c r="C34" s="160" t="s">
        <v>189</v>
      </c>
      <c r="D34" s="365">
        <v>2600</v>
      </c>
      <c r="E34" s="279"/>
      <c r="F34" s="279">
        <f t="shared" si="0"/>
        <v>2600</v>
      </c>
      <c r="H34" s="289"/>
      <c r="I34" s="289"/>
    </row>
    <row r="35" spans="1:9" ht="15">
      <c r="A35" s="177" t="s">
        <v>749</v>
      </c>
      <c r="B35" s="157" t="s">
        <v>950</v>
      </c>
      <c r="C35" s="160" t="s">
        <v>189</v>
      </c>
      <c r="D35" s="365">
        <v>1180</v>
      </c>
      <c r="E35" s="279"/>
      <c r="F35" s="279">
        <f t="shared" si="0"/>
        <v>1180</v>
      </c>
      <c r="H35" s="289"/>
      <c r="I35" s="289"/>
    </row>
    <row r="36" spans="1:9" ht="15">
      <c r="A36" s="177" t="s">
        <v>750</v>
      </c>
      <c r="B36" s="157" t="s">
        <v>939</v>
      </c>
      <c r="C36" s="160" t="s">
        <v>189</v>
      </c>
      <c r="D36" s="365">
        <v>1496</v>
      </c>
      <c r="E36" s="279"/>
      <c r="F36" s="279">
        <f t="shared" si="0"/>
        <v>1496</v>
      </c>
      <c r="H36" s="289"/>
      <c r="I36" s="289"/>
    </row>
    <row r="37" spans="1:9" ht="15">
      <c r="A37" s="177" t="s">
        <v>751</v>
      </c>
      <c r="B37" s="157" t="s">
        <v>951</v>
      </c>
      <c r="C37" s="160" t="s">
        <v>189</v>
      </c>
      <c r="D37" s="365">
        <v>700</v>
      </c>
      <c r="E37" s="279"/>
      <c r="F37" s="279">
        <f t="shared" si="0"/>
        <v>700</v>
      </c>
      <c r="H37" s="289"/>
      <c r="I37" s="289"/>
    </row>
    <row r="38" spans="1:9" ht="15">
      <c r="A38" s="321" t="s">
        <v>753</v>
      </c>
      <c r="B38" s="325" t="s">
        <v>188</v>
      </c>
      <c r="C38" s="326" t="s">
        <v>189</v>
      </c>
      <c r="D38" s="327">
        <f>SUM(D34:D37)</f>
        <v>5976</v>
      </c>
      <c r="E38" s="327">
        <f>SUM(E34:E37)</f>
        <v>0</v>
      </c>
      <c r="F38" s="279">
        <f>D38+E38</f>
        <v>5976</v>
      </c>
      <c r="H38" s="289"/>
      <c r="I38" s="289"/>
    </row>
    <row r="39" spans="1:9" ht="15">
      <c r="A39" s="321" t="s">
        <v>760</v>
      </c>
      <c r="B39" s="325" t="s">
        <v>190</v>
      </c>
      <c r="C39" s="326" t="s">
        <v>191</v>
      </c>
      <c r="D39" s="327">
        <v>0</v>
      </c>
      <c r="E39" s="327">
        <v>0</v>
      </c>
      <c r="F39" s="279">
        <f t="shared" si="0"/>
        <v>0</v>
      </c>
      <c r="H39" s="289"/>
      <c r="I39" s="289"/>
    </row>
    <row r="40" spans="1:9" ht="15">
      <c r="A40" s="321" t="s">
        <v>761</v>
      </c>
      <c r="B40" s="322" t="s">
        <v>938</v>
      </c>
      <c r="C40" s="330" t="s">
        <v>193</v>
      </c>
      <c r="D40" s="329"/>
      <c r="E40" s="337"/>
      <c r="F40" s="279">
        <f t="shared" si="0"/>
        <v>0</v>
      </c>
      <c r="H40" s="289"/>
      <c r="I40" s="289"/>
    </row>
    <row r="41" spans="1:9" ht="15">
      <c r="A41" s="321" t="s">
        <v>762</v>
      </c>
      <c r="B41" s="325" t="s">
        <v>192</v>
      </c>
      <c r="C41" s="326" t="s">
        <v>193</v>
      </c>
      <c r="D41" s="327">
        <f>SUM(D40)</f>
        <v>0</v>
      </c>
      <c r="E41" s="327">
        <f>SUM(E40)</f>
        <v>0</v>
      </c>
      <c r="F41" s="279">
        <f t="shared" si="0"/>
        <v>0</v>
      </c>
      <c r="H41" s="289"/>
      <c r="I41" s="289"/>
    </row>
    <row r="42" spans="1:9" ht="15">
      <c r="A42" s="321" t="s">
        <v>763</v>
      </c>
      <c r="B42" s="325" t="s">
        <v>194</v>
      </c>
      <c r="C42" s="326" t="s">
        <v>195</v>
      </c>
      <c r="D42" s="327">
        <v>1615</v>
      </c>
      <c r="E42" s="327"/>
      <c r="F42" s="279">
        <f t="shared" si="0"/>
        <v>1615</v>
      </c>
      <c r="H42" s="289"/>
      <c r="I42" s="289"/>
    </row>
    <row r="43" spans="1:9" ht="15.75">
      <c r="A43" s="333" t="s">
        <v>764</v>
      </c>
      <c r="B43" s="334" t="s">
        <v>416</v>
      </c>
      <c r="C43" s="335" t="s">
        <v>196</v>
      </c>
      <c r="D43" s="336">
        <f>D38+D39+D41+D42</f>
        <v>7591</v>
      </c>
      <c r="E43" s="336">
        <f>E38+E39+E41+E42</f>
        <v>0</v>
      </c>
      <c r="F43" s="336">
        <f>F38+F39+F41+F42</f>
        <v>7591</v>
      </c>
      <c r="H43" s="289">
        <v>934</v>
      </c>
      <c r="I43" s="289"/>
    </row>
    <row r="44" spans="1:9" ht="15">
      <c r="A44" s="321" t="s">
        <v>765</v>
      </c>
      <c r="B44" s="332" t="s">
        <v>900</v>
      </c>
      <c r="C44" s="330" t="s">
        <v>897</v>
      </c>
      <c r="D44" s="338">
        <v>0</v>
      </c>
      <c r="E44" s="279"/>
      <c r="F44" s="279">
        <f t="shared" si="0"/>
        <v>0</v>
      </c>
      <c r="H44" s="289">
        <v>-25</v>
      </c>
      <c r="I44" s="289"/>
    </row>
    <row r="45" spans="1:9" ht="15.75">
      <c r="A45" s="333" t="s">
        <v>766</v>
      </c>
      <c r="B45" s="334" t="s">
        <v>878</v>
      </c>
      <c r="C45" s="335" t="s">
        <v>207</v>
      </c>
      <c r="D45" s="336">
        <v>0</v>
      </c>
      <c r="E45" s="336">
        <f>SUM(E44)</f>
        <v>0</v>
      </c>
      <c r="F45" s="336">
        <f>SUM(F44)</f>
        <v>0</v>
      </c>
      <c r="H45" s="289">
        <f>SUM(H43:H44)</f>
        <v>909</v>
      </c>
      <c r="I45" s="289"/>
    </row>
    <row r="46" spans="1:9" ht="15">
      <c r="A46" s="339" t="s">
        <v>767</v>
      </c>
      <c r="B46" s="340" t="s">
        <v>844</v>
      </c>
      <c r="C46" s="340"/>
      <c r="D46" s="341">
        <f>D33+D43+D45</f>
        <v>270818</v>
      </c>
      <c r="E46" s="341">
        <f>E33+E43+E45</f>
        <v>17169</v>
      </c>
      <c r="F46" s="341">
        <f>F33+F43+F45</f>
        <v>287987</v>
      </c>
      <c r="H46" s="289"/>
      <c r="I46" s="289"/>
    </row>
    <row r="47" spans="1:9" ht="15">
      <c r="A47" s="314"/>
      <c r="B47" s="203"/>
      <c r="C47" s="346"/>
      <c r="D47" s="347"/>
      <c r="E47" s="347"/>
      <c r="F47" s="347"/>
      <c r="H47" s="289"/>
      <c r="I47" s="289"/>
    </row>
    <row r="48" spans="1:9" ht="15">
      <c r="A48" s="314"/>
      <c r="B48" s="203"/>
      <c r="C48" s="346"/>
      <c r="D48" s="347"/>
      <c r="E48" s="347"/>
      <c r="F48" s="347"/>
      <c r="H48" s="289"/>
      <c r="I48" s="289"/>
    </row>
    <row r="49" spans="1:9" ht="15.75">
      <c r="A49" s="314"/>
      <c r="B49" s="348"/>
      <c r="C49" s="346"/>
      <c r="D49" s="347"/>
      <c r="E49" s="347"/>
      <c r="F49" s="347"/>
      <c r="H49" s="289"/>
      <c r="I49" s="289"/>
    </row>
    <row r="50" spans="1:9" s="278" customFormat="1" ht="15">
      <c r="A50" s="314"/>
      <c r="B50" s="349"/>
      <c r="C50" s="350"/>
      <c r="D50" s="351"/>
      <c r="E50" s="351"/>
      <c r="F50" s="351"/>
      <c r="H50" s="290"/>
      <c r="I50" s="290"/>
    </row>
    <row r="51" spans="1:9" s="278" customFormat="1" ht="15">
      <c r="A51" s="314"/>
      <c r="B51" s="349"/>
      <c r="C51" s="350"/>
      <c r="D51" s="351"/>
      <c r="E51" s="351"/>
      <c r="F51" s="351"/>
      <c r="H51" s="290"/>
      <c r="I51" s="290"/>
    </row>
    <row r="52" spans="1:9" ht="15.75">
      <c r="A52" s="314"/>
      <c r="B52" s="348"/>
      <c r="C52" s="346"/>
      <c r="D52" s="347"/>
      <c r="E52" s="347"/>
      <c r="F52" s="347"/>
      <c r="H52" s="289"/>
      <c r="I52" s="289"/>
    </row>
    <row r="53" spans="1:9" s="176" customFormat="1" ht="15">
      <c r="A53" s="314"/>
      <c r="B53" s="352"/>
      <c r="C53" s="352"/>
      <c r="D53" s="353"/>
      <c r="E53" s="353"/>
      <c r="F53" s="353"/>
      <c r="H53" s="291"/>
      <c r="I53" s="291"/>
    </row>
    <row r="54" spans="1:4" ht="15" hidden="1">
      <c r="A54" s="342" t="s">
        <v>780</v>
      </c>
      <c r="B54" s="343" t="s">
        <v>174</v>
      </c>
      <c r="C54" s="344" t="s">
        <v>175</v>
      </c>
      <c r="D54" s="345"/>
    </row>
    <row r="55" spans="1:4" ht="15" hidden="1">
      <c r="A55" s="177" t="s">
        <v>781</v>
      </c>
      <c r="B55" s="183"/>
      <c r="C55" s="160"/>
      <c r="D55" s="189"/>
    </row>
    <row r="56" spans="1:4" ht="15" hidden="1">
      <c r="A56" s="177" t="s">
        <v>782</v>
      </c>
      <c r="B56" s="183"/>
      <c r="C56" s="160"/>
      <c r="D56" s="189"/>
    </row>
    <row r="57" spans="1:4" ht="15" hidden="1">
      <c r="A57" s="177" t="s">
        <v>783</v>
      </c>
      <c r="B57" s="183"/>
      <c r="C57" s="160"/>
      <c r="D57" s="189"/>
    </row>
    <row r="58" spans="1:4" ht="15" hidden="1">
      <c r="A58" s="177" t="s">
        <v>784</v>
      </c>
      <c r="B58" s="183"/>
      <c r="C58" s="160"/>
      <c r="D58" s="189"/>
    </row>
    <row r="59" spans="1:4" ht="15" hidden="1">
      <c r="A59" s="177" t="s">
        <v>785</v>
      </c>
      <c r="B59" s="183" t="s">
        <v>414</v>
      </c>
      <c r="C59" s="160" t="s">
        <v>176</v>
      </c>
      <c r="D59" s="189"/>
    </row>
    <row r="60" spans="1:4" ht="15" hidden="1">
      <c r="A60" s="177" t="s">
        <v>786</v>
      </c>
      <c r="B60" s="183"/>
      <c r="C60" s="160"/>
      <c r="D60" s="189"/>
    </row>
    <row r="61" spans="1:4" ht="15" hidden="1">
      <c r="A61" s="177" t="s">
        <v>787</v>
      </c>
      <c r="B61" s="183"/>
      <c r="C61" s="160"/>
      <c r="D61" s="189"/>
    </row>
    <row r="62" spans="1:4" ht="15" hidden="1">
      <c r="A62" s="177" t="s">
        <v>788</v>
      </c>
      <c r="B62" s="183"/>
      <c r="C62" s="160"/>
      <c r="D62" s="189"/>
    </row>
    <row r="63" spans="1:4" ht="15" hidden="1">
      <c r="A63" s="177" t="s">
        <v>789</v>
      </c>
      <c r="B63" s="183"/>
      <c r="C63" s="160"/>
      <c r="D63" s="189"/>
    </row>
    <row r="64" spans="1:4" ht="15" hidden="1">
      <c r="A64" s="177" t="s">
        <v>790</v>
      </c>
      <c r="B64" s="184" t="s">
        <v>177</v>
      </c>
      <c r="C64" s="160" t="s">
        <v>178</v>
      </c>
      <c r="D64" s="189"/>
    </row>
    <row r="65" spans="1:4" ht="15" hidden="1">
      <c r="A65" s="177" t="s">
        <v>791</v>
      </c>
      <c r="B65" s="184"/>
      <c r="C65" s="160"/>
      <c r="D65" s="189"/>
    </row>
    <row r="66" spans="1:4" ht="15" hidden="1">
      <c r="A66" s="177" t="s">
        <v>792</v>
      </c>
      <c r="B66" s="184"/>
      <c r="C66" s="160"/>
      <c r="D66" s="189"/>
    </row>
    <row r="67" spans="1:4" ht="15" hidden="1">
      <c r="A67" s="177" t="s">
        <v>793</v>
      </c>
      <c r="B67" s="183" t="s">
        <v>179</v>
      </c>
      <c r="C67" s="160" t="s">
        <v>180</v>
      </c>
      <c r="D67" s="189"/>
    </row>
    <row r="68" spans="1:4" ht="15.75" hidden="1">
      <c r="A68" s="177" t="s">
        <v>794</v>
      </c>
      <c r="B68" s="185" t="s">
        <v>415</v>
      </c>
      <c r="C68" s="186" t="s">
        <v>187</v>
      </c>
      <c r="D68" s="189"/>
    </row>
    <row r="69" spans="1:4" ht="15" hidden="1">
      <c r="A69" s="177" t="s">
        <v>795</v>
      </c>
      <c r="B69" s="183" t="s">
        <v>759</v>
      </c>
      <c r="C69" s="209">
        <v>1968</v>
      </c>
      <c r="D69" s="189"/>
    </row>
    <row r="70" spans="1:4" ht="15" hidden="1">
      <c r="A70" s="177" t="s">
        <v>796</v>
      </c>
      <c r="B70" s="183" t="s">
        <v>701</v>
      </c>
      <c r="C70" s="177">
        <v>3937</v>
      </c>
      <c r="D70" s="189"/>
    </row>
    <row r="71" spans="1:4" ht="15" hidden="1">
      <c r="A71" s="177" t="s">
        <v>797</v>
      </c>
      <c r="B71" s="183" t="s">
        <v>702</v>
      </c>
      <c r="C71" s="177">
        <v>1575</v>
      </c>
      <c r="D71" s="189"/>
    </row>
    <row r="72" spans="1:4" ht="15" hidden="1">
      <c r="A72" s="177" t="s">
        <v>798</v>
      </c>
      <c r="B72" s="183" t="s">
        <v>832</v>
      </c>
      <c r="C72" s="177">
        <v>1339</v>
      </c>
      <c r="D72" s="189"/>
    </row>
    <row r="73" spans="1:4" ht="15" hidden="1">
      <c r="A73" s="177" t="s">
        <v>799</v>
      </c>
      <c r="B73" s="183" t="s">
        <v>188</v>
      </c>
      <c r="C73" s="160" t="s">
        <v>189</v>
      </c>
      <c r="D73" s="189"/>
    </row>
    <row r="74" spans="1:4" ht="15" hidden="1">
      <c r="A74" s="177" t="s">
        <v>800</v>
      </c>
      <c r="B74" s="183"/>
      <c r="C74" s="160"/>
      <c r="D74" s="189"/>
    </row>
    <row r="75" spans="1:4" ht="15" hidden="1">
      <c r="A75" s="177" t="s">
        <v>801</v>
      </c>
      <c r="B75" s="183"/>
      <c r="C75" s="160"/>
      <c r="D75" s="189"/>
    </row>
    <row r="76" spans="1:4" ht="15" hidden="1">
      <c r="A76" s="177" t="s">
        <v>802</v>
      </c>
      <c r="B76" s="183"/>
      <c r="C76" s="160"/>
      <c r="D76" s="189"/>
    </row>
    <row r="77" spans="1:4" ht="15" hidden="1">
      <c r="A77" s="177" t="s">
        <v>803</v>
      </c>
      <c r="B77" s="184" t="s">
        <v>703</v>
      </c>
      <c r="C77" s="160">
        <v>276</v>
      </c>
      <c r="D77" s="189"/>
    </row>
    <row r="78" spans="1:4" ht="15" hidden="1">
      <c r="A78" s="177" t="s">
        <v>804</v>
      </c>
      <c r="B78" s="183" t="s">
        <v>190</v>
      </c>
      <c r="C78" s="160" t="s">
        <v>191</v>
      </c>
      <c r="D78" s="189"/>
    </row>
    <row r="79" spans="1:4" ht="15" hidden="1">
      <c r="A79" s="177" t="s">
        <v>805</v>
      </c>
      <c r="B79" s="183"/>
      <c r="C79" s="160"/>
      <c r="D79" s="189"/>
    </row>
    <row r="80" spans="1:4" ht="15" hidden="1">
      <c r="A80" s="177" t="s">
        <v>806</v>
      </c>
      <c r="B80" s="183"/>
      <c r="C80" s="160"/>
      <c r="D80" s="189"/>
    </row>
    <row r="81" spans="1:4" ht="15" hidden="1">
      <c r="A81" s="177" t="s">
        <v>807</v>
      </c>
      <c r="B81" s="183"/>
      <c r="C81" s="160"/>
      <c r="D81" s="189"/>
    </row>
    <row r="82" spans="1:4" ht="15" hidden="1">
      <c r="A82" s="177" t="s">
        <v>808</v>
      </c>
      <c r="B82" s="183"/>
      <c r="C82" s="160"/>
      <c r="D82" s="189"/>
    </row>
    <row r="83" spans="1:4" ht="15" hidden="1">
      <c r="A83" s="177" t="s">
        <v>809</v>
      </c>
      <c r="B83" s="183" t="s">
        <v>192</v>
      </c>
      <c r="C83" s="160" t="s">
        <v>193</v>
      </c>
      <c r="D83" s="189"/>
    </row>
    <row r="84" spans="1:4" ht="15.75" hidden="1">
      <c r="A84" s="177" t="s">
        <v>810</v>
      </c>
      <c r="B84" s="185" t="s">
        <v>416</v>
      </c>
      <c r="C84" s="186" t="s">
        <v>196</v>
      </c>
      <c r="D84" s="189"/>
    </row>
    <row r="85" spans="2:4" ht="15">
      <c r="B85" s="188"/>
      <c r="C85" s="188"/>
      <c r="D85" s="277"/>
    </row>
    <row r="86" spans="2:4" ht="15">
      <c r="B86" s="188"/>
      <c r="C86" s="188"/>
      <c r="D86" s="188"/>
    </row>
    <row r="87" spans="2:4" ht="15">
      <c r="B87" s="188"/>
      <c r="C87" s="188"/>
      <c r="D87" s="188"/>
    </row>
    <row r="88" spans="2:4" ht="15">
      <c r="B88" s="188"/>
      <c r="C88" s="188"/>
      <c r="D88" s="188"/>
    </row>
    <row r="89" spans="2:4" ht="15">
      <c r="B89" s="188"/>
      <c r="C89" s="188"/>
      <c r="D89" s="188"/>
    </row>
    <row r="90" spans="2:4" ht="15">
      <c r="B90" s="188"/>
      <c r="C90" s="188"/>
      <c r="D90" s="188"/>
    </row>
  </sheetData>
  <sheetProtection/>
  <mergeCells count="3">
    <mergeCell ref="A2:F2"/>
    <mergeCell ref="A1:F1"/>
    <mergeCell ref="B3:F3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4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4.8515625" style="0" customWidth="1"/>
    <col min="2" max="2" width="41.140625" style="0" customWidth="1"/>
    <col min="3" max="3" width="16.00390625" style="0" customWidth="1"/>
    <col min="4" max="6" width="10.7109375" style="0" customWidth="1"/>
  </cols>
  <sheetData>
    <row r="1" spans="1:6" ht="36.75" customHeight="1">
      <c r="A1" s="370" t="s">
        <v>962</v>
      </c>
      <c r="B1" s="370"/>
      <c r="C1" s="370"/>
      <c r="D1" s="370"/>
      <c r="E1" s="370"/>
      <c r="F1" s="370"/>
    </row>
    <row r="2" spans="1:6" ht="23.25" customHeight="1">
      <c r="A2" s="370" t="s">
        <v>0</v>
      </c>
      <c r="B2" s="370"/>
      <c r="C2" s="370"/>
      <c r="D2" s="370"/>
      <c r="E2" s="370"/>
      <c r="F2" s="370"/>
    </row>
    <row r="3" spans="1:6" ht="23.25" customHeight="1">
      <c r="A3" s="146"/>
      <c r="B3" s="147"/>
      <c r="C3" s="242"/>
      <c r="D3" s="242"/>
      <c r="E3" s="146"/>
      <c r="F3" s="146"/>
    </row>
    <row r="4" spans="1:6" ht="19.5" customHeight="1">
      <c r="A4" s="146"/>
      <c r="B4" s="390" t="s">
        <v>963</v>
      </c>
      <c r="C4" s="390"/>
      <c r="D4" s="390"/>
      <c r="E4" s="390"/>
      <c r="F4" s="390"/>
    </row>
    <row r="5" spans="1:6" ht="15">
      <c r="A5" s="177"/>
      <c r="B5" s="179" t="s">
        <v>838</v>
      </c>
      <c r="C5" s="179" t="s">
        <v>833</v>
      </c>
      <c r="D5" s="179" t="s">
        <v>834</v>
      </c>
      <c r="E5" s="179" t="s">
        <v>835</v>
      </c>
      <c r="F5" s="179" t="s">
        <v>836</v>
      </c>
    </row>
    <row r="6" spans="1:6" s="298" customFormat="1" ht="26.25">
      <c r="A6" s="177"/>
      <c r="B6" s="281" t="s">
        <v>71</v>
      </c>
      <c r="C6" s="295" t="s">
        <v>21</v>
      </c>
      <c r="D6" s="150" t="s">
        <v>910</v>
      </c>
      <c r="E6" s="150" t="s">
        <v>911</v>
      </c>
      <c r="F6" s="150" t="s">
        <v>922</v>
      </c>
    </row>
    <row r="7" spans="1:6" ht="15">
      <c r="A7" s="177" t="s">
        <v>707</v>
      </c>
      <c r="B7" s="165" t="s">
        <v>876</v>
      </c>
      <c r="C7" s="195" t="s">
        <v>852</v>
      </c>
      <c r="D7" s="154">
        <v>0</v>
      </c>
      <c r="E7" s="154">
        <v>0</v>
      </c>
      <c r="F7" s="154">
        <f>SUM(D7:E7)</f>
        <v>0</v>
      </c>
    </row>
    <row r="8" spans="1:6" ht="15">
      <c r="A8" s="177" t="s">
        <v>708</v>
      </c>
      <c r="B8" s="165" t="s">
        <v>877</v>
      </c>
      <c r="C8" s="195" t="s">
        <v>852</v>
      </c>
      <c r="D8" s="153">
        <v>88381</v>
      </c>
      <c r="E8" s="154">
        <v>11111</v>
      </c>
      <c r="F8" s="154">
        <f>SUM(D8:E8)-200</f>
        <v>99292</v>
      </c>
    </row>
    <row r="9" spans="1:6" ht="15">
      <c r="A9" s="177" t="s">
        <v>712</v>
      </c>
      <c r="B9" s="165" t="s">
        <v>902</v>
      </c>
      <c r="C9" s="195" t="s">
        <v>852</v>
      </c>
      <c r="D9" s="153">
        <v>3000</v>
      </c>
      <c r="E9" s="154">
        <v>200</v>
      </c>
      <c r="F9" s="154">
        <f>SUM(D9:E9)</f>
        <v>3200</v>
      </c>
    </row>
    <row r="10" spans="1:6" ht="15">
      <c r="A10" s="177" t="s">
        <v>714</v>
      </c>
      <c r="B10" s="165" t="s">
        <v>879</v>
      </c>
      <c r="C10" s="281" t="s">
        <v>852</v>
      </c>
      <c r="D10" s="154"/>
      <c r="E10" s="154">
        <v>0</v>
      </c>
      <c r="F10" s="154">
        <f>SUM(D10:E10)</f>
        <v>0</v>
      </c>
    </row>
    <row r="11" spans="1:6" ht="15">
      <c r="A11" s="177" t="s">
        <v>716</v>
      </c>
      <c r="B11" s="187" t="s">
        <v>826</v>
      </c>
      <c r="C11" s="187"/>
      <c r="D11" s="228">
        <f>SUM(D7:D10)</f>
        <v>91381</v>
      </c>
      <c r="E11" s="228">
        <f>SUM(E7:E10)</f>
        <v>11311</v>
      </c>
      <c r="F11" s="228">
        <f>SUM(F7:F10)</f>
        <v>102492</v>
      </c>
    </row>
    <row r="12" spans="1:6" ht="15">
      <c r="A12" s="176"/>
      <c r="B12" s="202"/>
      <c r="C12" s="354"/>
      <c r="D12" s="355"/>
      <c r="E12" s="355"/>
      <c r="F12" s="355"/>
    </row>
    <row r="13" spans="1:6" ht="15">
      <c r="A13" s="176"/>
      <c r="B13" s="356"/>
      <c r="C13" s="356"/>
      <c r="D13" s="357"/>
      <c r="E13" s="357"/>
      <c r="F13" s="357"/>
    </row>
    <row r="14" spans="1:6" ht="15">
      <c r="A14" s="24"/>
      <c r="B14" s="24"/>
      <c r="C14" s="24"/>
      <c r="D14" s="24"/>
      <c r="E14" s="24"/>
      <c r="F14" s="24"/>
    </row>
  </sheetData>
  <sheetProtection/>
  <mergeCells count="3">
    <mergeCell ref="B4:F4"/>
    <mergeCell ref="A2:F2"/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PageLayoutView="0" workbookViewId="0" topLeftCell="A62">
      <selection activeCell="G73" sqref="G73"/>
    </sheetView>
  </sheetViews>
  <sheetFormatPr defaultColWidth="9.140625" defaultRowHeight="15"/>
  <cols>
    <col min="1" max="1" width="5.28125" style="146" customWidth="1"/>
    <col min="2" max="2" width="74.8515625" style="146" customWidth="1"/>
    <col min="3" max="4" width="11.421875" style="146" customWidth="1"/>
    <col min="5" max="5" width="12.7109375" style="146" customWidth="1"/>
    <col min="6" max="6" width="11.140625" style="146" customWidth="1"/>
    <col min="7" max="7" width="11.140625" style="282" customWidth="1"/>
    <col min="8" max="16384" width="9.140625" style="146" customWidth="1"/>
  </cols>
  <sheetData>
    <row r="1" spans="2:6" ht="26.25" customHeight="1">
      <c r="B1" s="370" t="s">
        <v>962</v>
      </c>
      <c r="C1" s="407"/>
      <c r="D1" s="407"/>
      <c r="E1" s="407"/>
      <c r="F1" s="407"/>
    </row>
    <row r="2" spans="2:6" ht="30.75" customHeight="1">
      <c r="B2" s="370" t="s">
        <v>2</v>
      </c>
      <c r="C2" s="407"/>
      <c r="D2" s="407"/>
      <c r="E2" s="407"/>
      <c r="F2" s="407"/>
    </row>
    <row r="3" spans="3:9" ht="15">
      <c r="C3" s="408"/>
      <c r="D3" s="408"/>
      <c r="E3" s="408"/>
      <c r="F3" s="408"/>
      <c r="G3" s="359"/>
      <c r="H3" s="211"/>
      <c r="I3" s="211"/>
    </row>
    <row r="4" spans="2:7" ht="15">
      <c r="B4" s="188" t="s">
        <v>660</v>
      </c>
      <c r="C4" s="390" t="s">
        <v>968</v>
      </c>
      <c r="D4" s="390"/>
      <c r="E4" s="390"/>
      <c r="F4" s="390"/>
      <c r="G4" s="390"/>
    </row>
    <row r="5" spans="1:7" ht="15">
      <c r="A5" s="177"/>
      <c r="B5" s="178" t="s">
        <v>838</v>
      </c>
      <c r="C5" s="179" t="s">
        <v>833</v>
      </c>
      <c r="D5" s="361" t="s">
        <v>834</v>
      </c>
      <c r="E5" s="361" t="s">
        <v>835</v>
      </c>
      <c r="F5" s="361" t="s">
        <v>836</v>
      </c>
      <c r="G5" s="361" t="s">
        <v>835</v>
      </c>
    </row>
    <row r="6" spans="1:7" ht="48.75" customHeight="1">
      <c r="A6" s="177"/>
      <c r="B6" s="148" t="s">
        <v>71</v>
      </c>
      <c r="C6" s="149" t="s">
        <v>72</v>
      </c>
      <c r="D6" s="362" t="s">
        <v>964</v>
      </c>
      <c r="E6" s="362" t="s">
        <v>965</v>
      </c>
      <c r="F6" s="362" t="s">
        <v>966</v>
      </c>
      <c r="G6" s="362" t="s">
        <v>967</v>
      </c>
    </row>
    <row r="7" spans="1:7" ht="15" hidden="1">
      <c r="A7" s="177" t="s">
        <v>707</v>
      </c>
      <c r="B7" s="156" t="s">
        <v>374</v>
      </c>
      <c r="C7" s="155" t="s">
        <v>98</v>
      </c>
      <c r="D7" s="153">
        <v>19533</v>
      </c>
      <c r="E7" s="153">
        <v>24135</v>
      </c>
      <c r="F7" s="153">
        <f>'[3]3. kiadások működés felhalmozás'!G19</f>
        <v>17139</v>
      </c>
      <c r="G7" s="153">
        <f>'3. kiadások működés felhalmozás'!M19</f>
        <v>18060</v>
      </c>
    </row>
    <row r="8" spans="1:7" ht="15" hidden="1">
      <c r="A8" s="177" t="s">
        <v>708</v>
      </c>
      <c r="B8" s="157" t="s">
        <v>375</v>
      </c>
      <c r="C8" s="155" t="s">
        <v>105</v>
      </c>
      <c r="D8" s="153">
        <v>11617</v>
      </c>
      <c r="E8" s="153">
        <v>8506</v>
      </c>
      <c r="F8" s="153">
        <f>'[3]3. kiadások működés felhalmozás'!G23</f>
        <v>6820</v>
      </c>
      <c r="G8" s="153">
        <f>'3. kiadások működés felhalmozás'!M23</f>
        <v>6820</v>
      </c>
    </row>
    <row r="9" spans="1:7" ht="15">
      <c r="A9" s="177" t="s">
        <v>710</v>
      </c>
      <c r="B9" s="162" t="s">
        <v>463</v>
      </c>
      <c r="C9" s="163" t="s">
        <v>106</v>
      </c>
      <c r="D9" s="153">
        <f>SUM(D7:D8)</f>
        <v>31150</v>
      </c>
      <c r="E9" s="153">
        <f>SUM(E7:E8)</f>
        <v>32641</v>
      </c>
      <c r="F9" s="153">
        <v>25519</v>
      </c>
      <c r="G9" s="153">
        <v>25034</v>
      </c>
    </row>
    <row r="10" spans="1:7" ht="15">
      <c r="A10" s="177" t="s">
        <v>712</v>
      </c>
      <c r="B10" s="164" t="s">
        <v>434</v>
      </c>
      <c r="C10" s="163" t="s">
        <v>107</v>
      </c>
      <c r="D10" s="153">
        <v>7634</v>
      </c>
      <c r="E10" s="153">
        <v>7447</v>
      </c>
      <c r="F10" s="153">
        <v>5266</v>
      </c>
      <c r="G10" s="153">
        <v>5217</v>
      </c>
    </row>
    <row r="11" spans="1:7" ht="15">
      <c r="A11" s="177" t="s">
        <v>714</v>
      </c>
      <c r="B11" s="157" t="s">
        <v>376</v>
      </c>
      <c r="C11" s="155" t="s">
        <v>114</v>
      </c>
      <c r="D11" s="153">
        <v>4959</v>
      </c>
      <c r="E11" s="153">
        <v>5792</v>
      </c>
      <c r="F11" s="153">
        <f>'3. kiadások működés felhalmozás'!L32</f>
        <v>5056</v>
      </c>
      <c r="G11" s="153">
        <f>'3. kiadások működés felhalmozás'!M32</f>
        <v>5056</v>
      </c>
    </row>
    <row r="12" spans="1:7" ht="15">
      <c r="A12" s="177" t="s">
        <v>716</v>
      </c>
      <c r="B12" s="157" t="s">
        <v>464</v>
      </c>
      <c r="C12" s="155" t="s">
        <v>119</v>
      </c>
      <c r="D12" s="153">
        <v>584</v>
      </c>
      <c r="E12" s="153">
        <v>960</v>
      </c>
      <c r="F12" s="153">
        <f>'3. kiadások működés felhalmozás'!L35</f>
        <v>986</v>
      </c>
      <c r="G12" s="153">
        <f>'3. kiadások működés felhalmozás'!M35</f>
        <v>1021</v>
      </c>
    </row>
    <row r="13" spans="1:7" ht="15">
      <c r="A13" s="177" t="s">
        <v>717</v>
      </c>
      <c r="B13" s="157" t="s">
        <v>377</v>
      </c>
      <c r="C13" s="155" t="s">
        <v>131</v>
      </c>
      <c r="D13" s="153">
        <v>37763</v>
      </c>
      <c r="E13" s="153">
        <v>35753</v>
      </c>
      <c r="F13" s="153">
        <f>'3. kiadások működés felhalmozás'!L43</f>
        <v>39084</v>
      </c>
      <c r="G13" s="153">
        <f>'3. kiadások működés felhalmozás'!M43</f>
        <v>41553</v>
      </c>
    </row>
    <row r="14" spans="1:7" ht="15">
      <c r="A14" s="177" t="s">
        <v>718</v>
      </c>
      <c r="B14" s="157" t="s">
        <v>378</v>
      </c>
      <c r="C14" s="155" t="s">
        <v>136</v>
      </c>
      <c r="D14" s="153">
        <v>2930</v>
      </c>
      <c r="E14" s="153">
        <v>413</v>
      </c>
      <c r="F14" s="153">
        <f>'3. kiadások működés felhalmozás'!L46</f>
        <v>562</v>
      </c>
      <c r="G14" s="153">
        <f>'3. kiadások működés felhalmozás'!M46</f>
        <v>412</v>
      </c>
    </row>
    <row r="15" spans="1:7" ht="15">
      <c r="A15" s="177" t="s">
        <v>720</v>
      </c>
      <c r="B15" s="157" t="s">
        <v>379</v>
      </c>
      <c r="C15" s="155" t="s">
        <v>145</v>
      </c>
      <c r="D15" s="153">
        <v>58518</v>
      </c>
      <c r="E15" s="153">
        <v>11873</v>
      </c>
      <c r="F15" s="153">
        <f>'3. kiadások működés felhalmozás'!L52</f>
        <v>12531</v>
      </c>
      <c r="G15" s="153">
        <f>'3. kiadások működés felhalmozás'!M52</f>
        <v>18512</v>
      </c>
    </row>
    <row r="16" spans="1:7" ht="15">
      <c r="A16" s="177" t="s">
        <v>730</v>
      </c>
      <c r="B16" s="164" t="s">
        <v>380</v>
      </c>
      <c r="C16" s="163" t="s">
        <v>146</v>
      </c>
      <c r="D16" s="153">
        <f>SUM(D11:D15)</f>
        <v>104754</v>
      </c>
      <c r="E16" s="153">
        <f>SUM(E11:E15)</f>
        <v>54791</v>
      </c>
      <c r="F16" s="153">
        <f>SUM(F11:F15)</f>
        <v>58219</v>
      </c>
      <c r="G16" s="153">
        <f>SUM(G11:G15)</f>
        <v>66554</v>
      </c>
    </row>
    <row r="17" spans="1:7" ht="15">
      <c r="A17" s="177" t="s">
        <v>732</v>
      </c>
      <c r="B17" s="165" t="s">
        <v>147</v>
      </c>
      <c r="C17" s="155" t="s">
        <v>148</v>
      </c>
      <c r="D17" s="153">
        <v>0</v>
      </c>
      <c r="E17" s="153"/>
      <c r="F17" s="153"/>
      <c r="G17" s="153"/>
    </row>
    <row r="18" spans="1:7" ht="15">
      <c r="A18" s="177" t="s">
        <v>734</v>
      </c>
      <c r="B18" s="165" t="s">
        <v>381</v>
      </c>
      <c r="C18" s="155" t="s">
        <v>149</v>
      </c>
      <c r="D18" s="153">
        <v>365</v>
      </c>
      <c r="E18" s="153">
        <v>342</v>
      </c>
      <c r="F18" s="153"/>
      <c r="G18" s="153"/>
    </row>
    <row r="19" spans="1:7" ht="15">
      <c r="A19" s="177" t="s">
        <v>736</v>
      </c>
      <c r="B19" s="166" t="s">
        <v>440</v>
      </c>
      <c r="C19" s="155" t="s">
        <v>150</v>
      </c>
      <c r="D19" s="153">
        <v>0</v>
      </c>
      <c r="E19" s="153">
        <v>0</v>
      </c>
      <c r="F19" s="153"/>
      <c r="G19" s="153"/>
    </row>
    <row r="20" spans="1:7" ht="15">
      <c r="A20" s="177" t="s">
        <v>737</v>
      </c>
      <c r="B20" s="166" t="s">
        <v>441</v>
      </c>
      <c r="C20" s="155" t="s">
        <v>151</v>
      </c>
      <c r="D20" s="153">
        <v>0</v>
      </c>
      <c r="E20" s="153">
        <v>0</v>
      </c>
      <c r="F20" s="153"/>
      <c r="G20" s="153"/>
    </row>
    <row r="21" spans="1:7" ht="15">
      <c r="A21" s="177" t="s">
        <v>738</v>
      </c>
      <c r="B21" s="166" t="s">
        <v>442</v>
      </c>
      <c r="C21" s="155" t="s">
        <v>152</v>
      </c>
      <c r="D21" s="153">
        <v>365</v>
      </c>
      <c r="E21" s="153">
        <v>0</v>
      </c>
      <c r="F21" s="153"/>
      <c r="G21" s="153"/>
    </row>
    <row r="22" spans="1:7" ht="15">
      <c r="A22" s="177" t="s">
        <v>739</v>
      </c>
      <c r="B22" s="165" t="s">
        <v>443</v>
      </c>
      <c r="C22" s="155" t="s">
        <v>153</v>
      </c>
      <c r="D22" s="153">
        <v>585</v>
      </c>
      <c r="E22" s="153">
        <v>0</v>
      </c>
      <c r="F22" s="153">
        <f>'[3]3. kiadások működés felhalmozás'!G59</f>
        <v>0</v>
      </c>
      <c r="G22" s="153">
        <f>'3. kiadások működés felhalmozás'!M59</f>
        <v>0</v>
      </c>
    </row>
    <row r="23" spans="1:7" ht="15">
      <c r="A23" s="177" t="s">
        <v>740</v>
      </c>
      <c r="B23" s="165" t="s">
        <v>444</v>
      </c>
      <c r="C23" s="155" t="s">
        <v>154</v>
      </c>
      <c r="D23" s="153">
        <v>675</v>
      </c>
      <c r="E23" s="153">
        <v>475</v>
      </c>
      <c r="F23" s="153"/>
      <c r="G23" s="153">
        <f>'3. kiadások működés felhalmozás'!M60</f>
        <v>0</v>
      </c>
    </row>
    <row r="24" spans="1:7" ht="15">
      <c r="A24" s="177" t="s">
        <v>741</v>
      </c>
      <c r="B24" s="165" t="s">
        <v>445</v>
      </c>
      <c r="C24" s="155" t="s">
        <v>155</v>
      </c>
      <c r="D24" s="153">
        <v>11419</v>
      </c>
      <c r="E24" s="153">
        <v>4946</v>
      </c>
      <c r="F24" s="153">
        <f>'3. kiadások működés felhalmozás'!L61</f>
        <v>3760</v>
      </c>
      <c r="G24" s="153">
        <f>'3. kiadások működés felhalmozás'!M61</f>
        <v>3912</v>
      </c>
    </row>
    <row r="25" spans="1:7" ht="15">
      <c r="A25" s="177" t="s">
        <v>742</v>
      </c>
      <c r="B25" s="167" t="s">
        <v>407</v>
      </c>
      <c r="C25" s="163" t="s">
        <v>156</v>
      </c>
      <c r="D25" s="153">
        <f>SUM(D17:D24)</f>
        <v>13409</v>
      </c>
      <c r="E25" s="153">
        <f>SUM(E17:E24)</f>
        <v>5763</v>
      </c>
      <c r="F25" s="153">
        <f>SUM(F17:F24)</f>
        <v>3760</v>
      </c>
      <c r="G25" s="153">
        <f>SUM(G17:G24)</f>
        <v>3912</v>
      </c>
    </row>
    <row r="26" spans="1:7" ht="15">
      <c r="A26" s="177" t="s">
        <v>743</v>
      </c>
      <c r="B26" s="168" t="s">
        <v>446</v>
      </c>
      <c r="C26" s="155" t="s">
        <v>157</v>
      </c>
      <c r="D26" s="153">
        <v>0</v>
      </c>
      <c r="E26" s="153">
        <v>0</v>
      </c>
      <c r="F26" s="153"/>
      <c r="G26" s="153"/>
    </row>
    <row r="27" spans="1:7" ht="15">
      <c r="A27" s="177" t="s">
        <v>744</v>
      </c>
      <c r="B27" s="168" t="s">
        <v>158</v>
      </c>
      <c r="C27" s="155" t="s">
        <v>159</v>
      </c>
      <c r="D27" s="153">
        <v>269</v>
      </c>
      <c r="E27" s="153">
        <v>332</v>
      </c>
      <c r="F27" s="153"/>
      <c r="G27" s="288"/>
    </row>
    <row r="28" spans="1:7" ht="15">
      <c r="A28" s="177" t="s">
        <v>745</v>
      </c>
      <c r="B28" s="168" t="s">
        <v>881</v>
      </c>
      <c r="C28" s="155" t="s">
        <v>161</v>
      </c>
      <c r="D28" s="153">
        <v>0</v>
      </c>
      <c r="E28" s="153">
        <v>0</v>
      </c>
      <c r="F28" s="153"/>
      <c r="G28" s="153"/>
    </row>
    <row r="29" spans="1:7" ht="15">
      <c r="A29" s="177" t="s">
        <v>746</v>
      </c>
      <c r="B29" s="168" t="s">
        <v>882</v>
      </c>
      <c r="C29" s="155" t="s">
        <v>162</v>
      </c>
      <c r="D29" s="153">
        <v>0</v>
      </c>
      <c r="E29" s="153">
        <v>0</v>
      </c>
      <c r="F29" s="153"/>
      <c r="G29" s="153"/>
    </row>
    <row r="30" spans="1:7" ht="15">
      <c r="A30" s="177" t="s">
        <v>747</v>
      </c>
      <c r="B30" s="168" t="s">
        <v>883</v>
      </c>
      <c r="C30" s="155" t="s">
        <v>163</v>
      </c>
      <c r="D30" s="153">
        <v>0</v>
      </c>
      <c r="E30" s="153">
        <v>0</v>
      </c>
      <c r="F30" s="153"/>
      <c r="G30" s="153"/>
    </row>
    <row r="31" spans="1:7" ht="15">
      <c r="A31" s="177" t="s">
        <v>748</v>
      </c>
      <c r="B31" s="168" t="s">
        <v>410</v>
      </c>
      <c r="C31" s="155" t="s">
        <v>164</v>
      </c>
      <c r="D31" s="153">
        <v>79342</v>
      </c>
      <c r="E31" s="153">
        <v>85771</v>
      </c>
      <c r="F31" s="153">
        <f>'3. kiadások működés felhalmozás'!L69</f>
        <v>102218</v>
      </c>
      <c r="G31" s="153">
        <f>'3. kiadások működés felhalmozás'!M69</f>
        <v>102905</v>
      </c>
    </row>
    <row r="32" spans="1:7" ht="15">
      <c r="A32" s="177" t="s">
        <v>749</v>
      </c>
      <c r="B32" s="168" t="s">
        <v>880</v>
      </c>
      <c r="C32" s="155" t="s">
        <v>165</v>
      </c>
      <c r="D32" s="153">
        <v>0</v>
      </c>
      <c r="E32" s="153"/>
      <c r="F32" s="153"/>
      <c r="G32" s="153"/>
    </row>
    <row r="33" spans="1:7" ht="15">
      <c r="A33" s="177" t="s">
        <v>750</v>
      </c>
      <c r="B33" s="168" t="s">
        <v>884</v>
      </c>
      <c r="C33" s="155" t="s">
        <v>166</v>
      </c>
      <c r="D33" s="153">
        <v>2793</v>
      </c>
      <c r="E33" s="153">
        <v>0</v>
      </c>
      <c r="F33" s="153">
        <f>'[3]3. kiadások működés felhalmozás'!G71</f>
        <v>0</v>
      </c>
      <c r="G33" s="153">
        <f>'3. kiadások működés felhalmozás'!M71</f>
        <v>0</v>
      </c>
    </row>
    <row r="34" spans="1:7" ht="15">
      <c r="A34" s="177" t="s">
        <v>751</v>
      </c>
      <c r="B34" s="168" t="s">
        <v>167</v>
      </c>
      <c r="C34" s="155" t="s">
        <v>168</v>
      </c>
      <c r="D34" s="153"/>
      <c r="E34" s="153">
        <v>0</v>
      </c>
      <c r="F34" s="153"/>
      <c r="G34" s="153"/>
    </row>
    <row r="35" spans="1:7" ht="15">
      <c r="A35" s="177" t="s">
        <v>752</v>
      </c>
      <c r="B35" s="169" t="s">
        <v>169</v>
      </c>
      <c r="C35" s="155" t="s">
        <v>170</v>
      </c>
      <c r="D35" s="153"/>
      <c r="E35" s="153">
        <v>0</v>
      </c>
      <c r="F35" s="153"/>
      <c r="G35" s="153"/>
    </row>
    <row r="36" spans="1:7" ht="15">
      <c r="A36" s="177" t="s">
        <v>753</v>
      </c>
      <c r="B36" s="168" t="s">
        <v>854</v>
      </c>
      <c r="C36" s="155" t="s">
        <v>172</v>
      </c>
      <c r="D36" s="153">
        <v>12358</v>
      </c>
      <c r="E36" s="153">
        <v>13173</v>
      </c>
      <c r="F36" s="153">
        <f>'3. kiadások működés felhalmozás'!L74</f>
        <v>7142</v>
      </c>
      <c r="G36" s="153">
        <f>'3. kiadások működés felhalmozás'!M74</f>
        <v>7574</v>
      </c>
    </row>
    <row r="37" spans="1:7" ht="15">
      <c r="A37" s="177" t="s">
        <v>760</v>
      </c>
      <c r="B37" s="169" t="s">
        <v>629</v>
      </c>
      <c r="C37" s="155" t="s">
        <v>852</v>
      </c>
      <c r="D37" s="153">
        <v>0</v>
      </c>
      <c r="E37" s="153">
        <v>0</v>
      </c>
      <c r="F37" s="153">
        <f>'3. kiadások működés felhalmozás'!L75</f>
        <v>88381</v>
      </c>
      <c r="G37" s="153">
        <f>'3. kiadások működés felhalmozás'!M75</f>
        <v>99492</v>
      </c>
    </row>
    <row r="38" spans="1:7" ht="15">
      <c r="A38" s="177" t="s">
        <v>761</v>
      </c>
      <c r="B38" s="169" t="s">
        <v>630</v>
      </c>
      <c r="C38" s="155" t="s">
        <v>852</v>
      </c>
      <c r="D38" s="153">
        <v>0</v>
      </c>
      <c r="E38" s="153"/>
      <c r="F38" s="153">
        <f>'3. kiadások működés felhalmozás'!L76</f>
        <v>3000</v>
      </c>
      <c r="G38" s="153">
        <f>'3. kiadások működés felhalmozás'!M76</f>
        <v>3000</v>
      </c>
    </row>
    <row r="39" spans="1:7" ht="15">
      <c r="A39" s="177" t="s">
        <v>762</v>
      </c>
      <c r="B39" s="167" t="s">
        <v>413</v>
      </c>
      <c r="C39" s="163" t="s">
        <v>173</v>
      </c>
      <c r="D39" s="153">
        <f>SUM(D26:D38)</f>
        <v>94762</v>
      </c>
      <c r="E39" s="153">
        <f>SUM(E26:E38)</f>
        <v>99276</v>
      </c>
      <c r="F39" s="153">
        <f>SUM(F26:F38)</f>
        <v>200741</v>
      </c>
      <c r="G39" s="153">
        <f>SUM(G26:G38)</f>
        <v>212971</v>
      </c>
    </row>
    <row r="40" spans="1:7" ht="15.75">
      <c r="A40" s="177" t="s">
        <v>763</v>
      </c>
      <c r="B40" s="213" t="s">
        <v>578</v>
      </c>
      <c r="C40" s="223"/>
      <c r="D40" s="224">
        <f>SUM(D9+D10+D16+D25+D39)</f>
        <v>251709</v>
      </c>
      <c r="E40" s="224">
        <f>SUM(E9+E10+E16+E25+E39)</f>
        <v>199918</v>
      </c>
      <c r="F40" s="224">
        <f>SUM(F39+F25+F16+F10+F9)</f>
        <v>293505</v>
      </c>
      <c r="G40" s="224">
        <f>SUM(G39+G25+G16+G10+G9)</f>
        <v>313688</v>
      </c>
    </row>
    <row r="41" spans="1:7" ht="15">
      <c r="A41" s="177" t="s">
        <v>764</v>
      </c>
      <c r="B41" s="170" t="s">
        <v>174</v>
      </c>
      <c r="C41" s="155" t="s">
        <v>175</v>
      </c>
      <c r="D41" s="153">
        <v>2615</v>
      </c>
      <c r="E41" s="153">
        <v>0</v>
      </c>
      <c r="F41" s="153">
        <f>'3. kiadások működés felhalmozás'!L79</f>
        <v>0</v>
      </c>
      <c r="G41" s="153">
        <f>'3. kiadások működés felhalmozás'!M79</f>
        <v>0</v>
      </c>
    </row>
    <row r="42" spans="1:7" ht="15">
      <c r="A42" s="177" t="s">
        <v>765</v>
      </c>
      <c r="B42" s="170" t="s">
        <v>451</v>
      </c>
      <c r="C42" s="155" t="s">
        <v>176</v>
      </c>
      <c r="D42" s="153">
        <v>174567</v>
      </c>
      <c r="E42" s="153">
        <v>13800</v>
      </c>
      <c r="F42" s="153">
        <f>'3. kiadások működés felhalmozás'!L80</f>
        <v>203798</v>
      </c>
      <c r="G42" s="153">
        <f>'3. kiadások működés felhalmozás'!M80</f>
        <v>203798</v>
      </c>
    </row>
    <row r="43" spans="1:7" ht="15">
      <c r="A43" s="177" t="s">
        <v>766</v>
      </c>
      <c r="B43" s="170" t="s">
        <v>177</v>
      </c>
      <c r="C43" s="155" t="s">
        <v>178</v>
      </c>
      <c r="D43" s="153">
        <v>417</v>
      </c>
      <c r="E43" s="153">
        <v>1535</v>
      </c>
      <c r="F43" s="153">
        <f>'3. kiadások működés felhalmozás'!L81</f>
        <v>1095</v>
      </c>
      <c r="G43" s="153">
        <f>'3. kiadások működés felhalmozás'!M81</f>
        <v>1095</v>
      </c>
    </row>
    <row r="44" spans="1:7" ht="15">
      <c r="A44" s="177" t="s">
        <v>767</v>
      </c>
      <c r="B44" s="170" t="s">
        <v>179</v>
      </c>
      <c r="C44" s="155" t="s">
        <v>180</v>
      </c>
      <c r="D44" s="153">
        <v>58711</v>
      </c>
      <c r="E44" s="153">
        <v>3067</v>
      </c>
      <c r="F44" s="153">
        <f>'3. kiadások működés felhalmozás'!L82</f>
        <v>2573</v>
      </c>
      <c r="G44" s="153">
        <f>'3. kiadások működés felhalmozás'!M82</f>
        <v>16092</v>
      </c>
    </row>
    <row r="45" spans="1:7" ht="15">
      <c r="A45" s="177" t="s">
        <v>768</v>
      </c>
      <c r="B45" s="160" t="s">
        <v>181</v>
      </c>
      <c r="C45" s="155" t="s">
        <v>182</v>
      </c>
      <c r="D45" s="153"/>
      <c r="E45" s="153">
        <v>0</v>
      </c>
      <c r="F45" s="153">
        <f>'3. kiadások működés felhalmozás'!L83</f>
        <v>0</v>
      </c>
      <c r="G45" s="153"/>
    </row>
    <row r="46" spans="1:7" ht="15">
      <c r="A46" s="177" t="s">
        <v>769</v>
      </c>
      <c r="B46" s="160" t="s">
        <v>183</v>
      </c>
      <c r="C46" s="155" t="s">
        <v>184</v>
      </c>
      <c r="D46" s="153"/>
      <c r="E46" s="153">
        <v>0</v>
      </c>
      <c r="F46" s="153">
        <f>'3. kiadások működés felhalmozás'!L84</f>
        <v>0</v>
      </c>
      <c r="G46" s="153"/>
    </row>
    <row r="47" spans="1:7" ht="15">
      <c r="A47" s="177" t="s">
        <v>770</v>
      </c>
      <c r="B47" s="160" t="s">
        <v>185</v>
      </c>
      <c r="C47" s="155" t="s">
        <v>186</v>
      </c>
      <c r="D47" s="153">
        <v>19640</v>
      </c>
      <c r="E47" s="153">
        <v>1714</v>
      </c>
      <c r="F47" s="153">
        <f>'3. kiadások működés felhalmozás'!L85</f>
        <v>55761</v>
      </c>
      <c r="G47" s="153">
        <f>'3. kiadások működés felhalmozás'!M85</f>
        <v>59411</v>
      </c>
    </row>
    <row r="48" spans="1:7" ht="15">
      <c r="A48" s="177" t="s">
        <v>771</v>
      </c>
      <c r="B48" s="171" t="s">
        <v>415</v>
      </c>
      <c r="C48" s="163" t="s">
        <v>187</v>
      </c>
      <c r="D48" s="153">
        <f>SUM(D41:D47)</f>
        <v>255950</v>
      </c>
      <c r="E48" s="153">
        <f>SUM(E41:E47)</f>
        <v>20116</v>
      </c>
      <c r="F48" s="153">
        <f>SUM(F41:F47)</f>
        <v>263227</v>
      </c>
      <c r="G48" s="153">
        <f>SUM(G41:G47)</f>
        <v>280396</v>
      </c>
    </row>
    <row r="49" spans="1:7" ht="15">
      <c r="A49" s="177" t="s">
        <v>772</v>
      </c>
      <c r="B49" s="165" t="s">
        <v>188</v>
      </c>
      <c r="C49" s="155" t="s">
        <v>189</v>
      </c>
      <c r="D49" s="153">
        <v>54305</v>
      </c>
      <c r="E49" s="153">
        <v>10327</v>
      </c>
      <c r="F49" s="299">
        <f>'3. kiadások működés felhalmozás'!L87</f>
        <v>5976</v>
      </c>
      <c r="G49" s="153">
        <f>'3. kiadások működés felhalmozás'!M87</f>
        <v>5976</v>
      </c>
    </row>
    <row r="50" spans="1:7" ht="15">
      <c r="A50" s="177" t="s">
        <v>773</v>
      </c>
      <c r="B50" s="165" t="s">
        <v>190</v>
      </c>
      <c r="C50" s="155" t="s">
        <v>191</v>
      </c>
      <c r="D50" s="153">
        <v>79</v>
      </c>
      <c r="E50" s="153">
        <v>0</v>
      </c>
      <c r="F50" s="299">
        <f>SUM(A50)</f>
        <v>0</v>
      </c>
      <c r="G50" s="153">
        <f>'3. kiadások működés felhalmozás'!M88</f>
        <v>0</v>
      </c>
    </row>
    <row r="51" spans="1:7" ht="15">
      <c r="A51" s="177" t="s">
        <v>774</v>
      </c>
      <c r="B51" s="165" t="s">
        <v>192</v>
      </c>
      <c r="C51" s="155" t="s">
        <v>193</v>
      </c>
      <c r="D51" s="153">
        <v>80</v>
      </c>
      <c r="E51" s="153">
        <v>1071</v>
      </c>
      <c r="F51" s="299"/>
      <c r="G51" s="153">
        <f>'3. kiadások működés felhalmozás'!M89</f>
        <v>0</v>
      </c>
    </row>
    <row r="52" spans="1:7" ht="15">
      <c r="A52" s="177" t="s">
        <v>775</v>
      </c>
      <c r="B52" s="165" t="s">
        <v>194</v>
      </c>
      <c r="C52" s="155" t="s">
        <v>195</v>
      </c>
      <c r="D52" s="153">
        <v>13741</v>
      </c>
      <c r="E52" s="153">
        <v>2819</v>
      </c>
      <c r="F52" s="299">
        <f>'3. kiadások működés felhalmozás'!L90</f>
        <v>1615</v>
      </c>
      <c r="G52" s="153">
        <f>'3. kiadások működés felhalmozás'!M90</f>
        <v>1615</v>
      </c>
    </row>
    <row r="53" spans="1:7" ht="15">
      <c r="A53" s="177" t="s">
        <v>776</v>
      </c>
      <c r="B53" s="167" t="s">
        <v>416</v>
      </c>
      <c r="C53" s="163" t="s">
        <v>196</v>
      </c>
      <c r="D53" s="153">
        <f>SUM(D49:D52)</f>
        <v>68205</v>
      </c>
      <c r="E53" s="153">
        <f>SUM(E49:E52)</f>
        <v>14217</v>
      </c>
      <c r="F53" s="153">
        <f>SUM(F49:F52)</f>
        <v>7591</v>
      </c>
      <c r="G53" s="153">
        <f>SUM(G49:G52)</f>
        <v>7591</v>
      </c>
    </row>
    <row r="54" spans="1:7" ht="15">
      <c r="A54" s="177" t="s">
        <v>777</v>
      </c>
      <c r="B54" s="165" t="s">
        <v>885</v>
      </c>
      <c r="C54" s="155" t="s">
        <v>198</v>
      </c>
      <c r="D54" s="153"/>
      <c r="E54" s="153"/>
      <c r="F54" s="153"/>
      <c r="G54" s="153"/>
    </row>
    <row r="55" spans="1:7" ht="15">
      <c r="A55" s="177" t="s">
        <v>778</v>
      </c>
      <c r="B55" s="165" t="s">
        <v>886</v>
      </c>
      <c r="C55" s="155" t="s">
        <v>199</v>
      </c>
      <c r="D55" s="153"/>
      <c r="E55" s="153"/>
      <c r="F55" s="153"/>
      <c r="G55" s="153"/>
    </row>
    <row r="56" spans="1:7" ht="15">
      <c r="A56" s="177" t="s">
        <v>779</v>
      </c>
      <c r="B56" s="165" t="s">
        <v>887</v>
      </c>
      <c r="C56" s="155" t="s">
        <v>200</v>
      </c>
      <c r="D56" s="153"/>
      <c r="E56" s="153"/>
      <c r="F56" s="153"/>
      <c r="G56" s="153"/>
    </row>
    <row r="57" spans="1:7" ht="15">
      <c r="A57" s="177" t="s">
        <v>780</v>
      </c>
      <c r="B57" s="165" t="s">
        <v>454</v>
      </c>
      <c r="C57" s="155" t="s">
        <v>201</v>
      </c>
      <c r="D57" s="153"/>
      <c r="E57" s="153">
        <v>367</v>
      </c>
      <c r="F57" s="153"/>
      <c r="G57" s="153">
        <f>'3. kiadások működés felhalmozás'!M95</f>
        <v>0</v>
      </c>
    </row>
    <row r="58" spans="1:7" ht="15">
      <c r="A58" s="177" t="s">
        <v>781</v>
      </c>
      <c r="B58" s="165" t="s">
        <v>888</v>
      </c>
      <c r="C58" s="155" t="s">
        <v>202</v>
      </c>
      <c r="D58" s="153"/>
      <c r="E58" s="153"/>
      <c r="F58" s="153"/>
      <c r="G58" s="153"/>
    </row>
    <row r="59" spans="1:7" ht="15">
      <c r="A59" s="177" t="s">
        <v>782</v>
      </c>
      <c r="B59" s="165" t="s">
        <v>889</v>
      </c>
      <c r="C59" s="155" t="s">
        <v>203</v>
      </c>
      <c r="D59" s="153">
        <v>27596</v>
      </c>
      <c r="E59" s="153"/>
      <c r="F59" s="153"/>
      <c r="G59" s="153"/>
    </row>
    <row r="60" spans="1:7" ht="15">
      <c r="A60" s="177" t="s">
        <v>783</v>
      </c>
      <c r="B60" s="165" t="s">
        <v>204</v>
      </c>
      <c r="C60" s="155" t="s">
        <v>205</v>
      </c>
      <c r="D60" s="153"/>
      <c r="E60" s="153"/>
      <c r="F60" s="153"/>
      <c r="G60" s="153"/>
    </row>
    <row r="61" spans="1:7" ht="15">
      <c r="A61" s="177" t="s">
        <v>784</v>
      </c>
      <c r="B61" s="165" t="s">
        <v>457</v>
      </c>
      <c r="C61" s="155" t="s">
        <v>897</v>
      </c>
      <c r="D61" s="153">
        <v>0</v>
      </c>
      <c r="E61" s="153">
        <v>500</v>
      </c>
      <c r="F61" s="153">
        <f>'[3]3. kiadások működés felhalmozás'!G99</f>
        <v>0</v>
      </c>
      <c r="G61" s="153">
        <f>'3. kiadások működés felhalmozás'!M99</f>
        <v>0</v>
      </c>
    </row>
    <row r="62" spans="1:7" ht="15">
      <c r="A62" s="177" t="s">
        <v>785</v>
      </c>
      <c r="B62" s="167" t="s">
        <v>417</v>
      </c>
      <c r="C62" s="163" t="s">
        <v>207</v>
      </c>
      <c r="D62" s="153">
        <f>SUM(D54:D61)</f>
        <v>27596</v>
      </c>
      <c r="E62" s="153">
        <f>SUM(E54:E61)</f>
        <v>867</v>
      </c>
      <c r="F62" s="153">
        <f>SUM(F54:F61)</f>
        <v>0</v>
      </c>
      <c r="G62" s="153">
        <f>SUM(G54:G61)</f>
        <v>0</v>
      </c>
    </row>
    <row r="63" spans="1:7" ht="15.75">
      <c r="A63" s="177" t="s">
        <v>786</v>
      </c>
      <c r="B63" s="213" t="s">
        <v>577</v>
      </c>
      <c r="C63" s="223"/>
      <c r="D63" s="224">
        <f>SUM(D48+D53+D62)</f>
        <v>351751</v>
      </c>
      <c r="E63" s="224">
        <f>SUM(E48+E53+E62)</f>
        <v>35200</v>
      </c>
      <c r="F63" s="224">
        <f>SUM(F48+F53+F62)</f>
        <v>270818</v>
      </c>
      <c r="G63" s="224">
        <f>SUM(G48+G53+G62)</f>
        <v>287987</v>
      </c>
    </row>
    <row r="64" spans="1:7" ht="15.75">
      <c r="A64" s="177" t="s">
        <v>787</v>
      </c>
      <c r="B64" s="216" t="s">
        <v>465</v>
      </c>
      <c r="C64" s="226" t="s">
        <v>208</v>
      </c>
      <c r="D64" s="210">
        <f>SUM(D40,D63)</f>
        <v>603460</v>
      </c>
      <c r="E64" s="210">
        <f>SUM(E40,E63)</f>
        <v>235118</v>
      </c>
      <c r="F64" s="210">
        <f>SUM(F40,F63)</f>
        <v>564323</v>
      </c>
      <c r="G64" s="210">
        <f>SUM(G40,G63)</f>
        <v>601675</v>
      </c>
    </row>
    <row r="65" spans="1:7" ht="15">
      <c r="A65" s="177" t="s">
        <v>788</v>
      </c>
      <c r="B65" s="172" t="s">
        <v>422</v>
      </c>
      <c r="C65" s="161" t="s">
        <v>216</v>
      </c>
      <c r="D65" s="153">
        <v>7990</v>
      </c>
      <c r="E65" s="153">
        <v>0</v>
      </c>
      <c r="F65" s="153"/>
      <c r="G65" s="153"/>
    </row>
    <row r="66" spans="1:7" ht="15">
      <c r="A66" s="177" t="s">
        <v>789</v>
      </c>
      <c r="B66" s="174" t="s">
        <v>425</v>
      </c>
      <c r="C66" s="161" t="s">
        <v>224</v>
      </c>
      <c r="D66" s="153">
        <v>0</v>
      </c>
      <c r="E66" s="153"/>
      <c r="F66" s="153">
        <f>'3. kiadások működés felhalmozás'!L111</f>
        <v>75135</v>
      </c>
      <c r="G66" s="153">
        <f>'3. kiadások működés felhalmozás'!M111</f>
        <v>75135</v>
      </c>
    </row>
    <row r="67" spans="1:7" ht="15">
      <c r="A67" s="177" t="s">
        <v>790</v>
      </c>
      <c r="B67" s="173" t="s">
        <v>225</v>
      </c>
      <c r="C67" s="157" t="s">
        <v>226</v>
      </c>
      <c r="D67" s="153">
        <v>0</v>
      </c>
      <c r="E67" s="153"/>
      <c r="F67" s="153"/>
      <c r="G67" s="153"/>
    </row>
    <row r="68" spans="1:7" ht="15">
      <c r="A68" s="177" t="s">
        <v>791</v>
      </c>
      <c r="B68" s="173" t="s">
        <v>227</v>
      </c>
      <c r="C68" s="157" t="s">
        <v>228</v>
      </c>
      <c r="D68" s="153">
        <v>6393</v>
      </c>
      <c r="E68" s="153">
        <v>9011</v>
      </c>
      <c r="F68" s="153">
        <f>'3. kiadások működés felhalmozás'!L113</f>
        <v>5419</v>
      </c>
      <c r="G68" s="153">
        <f>'3. kiadások működés felhalmozás'!M113</f>
        <v>8261</v>
      </c>
    </row>
    <row r="69" spans="1:7" ht="15">
      <c r="A69" s="177" t="s">
        <v>792</v>
      </c>
      <c r="B69" s="174" t="s">
        <v>229</v>
      </c>
      <c r="C69" s="161" t="s">
        <v>230</v>
      </c>
      <c r="D69" s="153">
        <v>51877</v>
      </c>
      <c r="E69" s="153">
        <v>54256</v>
      </c>
      <c r="F69" s="153">
        <f>'3. kiadások működés felhalmozás'!L114</f>
        <v>61948</v>
      </c>
      <c r="G69" s="153">
        <f>'3. kiadások működés felhalmozás'!M114-1</f>
        <v>63561</v>
      </c>
    </row>
    <row r="70" spans="1:7" ht="15">
      <c r="A70" s="177" t="s">
        <v>793</v>
      </c>
      <c r="B70" s="173" t="s">
        <v>231</v>
      </c>
      <c r="C70" s="157" t="s">
        <v>232</v>
      </c>
      <c r="D70" s="153">
        <v>692000</v>
      </c>
      <c r="E70" s="153">
        <v>618000</v>
      </c>
      <c r="F70" s="153">
        <v>0</v>
      </c>
      <c r="G70" s="153">
        <f>'3. kiadások működés felhalmozás'!M115</f>
        <v>0</v>
      </c>
    </row>
    <row r="71" spans="1:7" ht="15">
      <c r="A71" s="177" t="s">
        <v>794</v>
      </c>
      <c r="B71" s="173" t="s">
        <v>233</v>
      </c>
      <c r="C71" s="157" t="s">
        <v>234</v>
      </c>
      <c r="D71" s="153"/>
      <c r="E71" s="153"/>
      <c r="F71" s="153"/>
      <c r="G71" s="153"/>
    </row>
    <row r="72" spans="1:7" ht="15">
      <c r="A72" s="177" t="s">
        <v>795</v>
      </c>
      <c r="B72" s="173" t="s">
        <v>235</v>
      </c>
      <c r="C72" s="157" t="s">
        <v>236</v>
      </c>
      <c r="D72" s="153"/>
      <c r="E72" s="153"/>
      <c r="F72" s="153"/>
      <c r="G72" s="153"/>
    </row>
    <row r="73" spans="1:7" ht="15">
      <c r="A73" s="177" t="s">
        <v>796</v>
      </c>
      <c r="B73" s="175" t="s">
        <v>426</v>
      </c>
      <c r="C73" s="164" t="s">
        <v>237</v>
      </c>
      <c r="D73" s="153">
        <f>SUM(D65:D72)</f>
        <v>758260</v>
      </c>
      <c r="E73" s="153">
        <f>SUM(E65:E72)</f>
        <v>681267</v>
      </c>
      <c r="F73" s="153">
        <f>SUM(F65:F72)</f>
        <v>142502</v>
      </c>
      <c r="G73" s="153">
        <f>SUM(G65:G72)</f>
        <v>146957</v>
      </c>
    </row>
    <row r="74" spans="1:7" ht="15">
      <c r="A74" s="177" t="s">
        <v>797</v>
      </c>
      <c r="B74" s="173" t="s">
        <v>238</v>
      </c>
      <c r="C74" s="157" t="s">
        <v>239</v>
      </c>
      <c r="D74" s="153"/>
      <c r="E74" s="153"/>
      <c r="F74" s="153"/>
      <c r="G74" s="153"/>
    </row>
    <row r="75" spans="1:7" ht="15">
      <c r="A75" s="177" t="s">
        <v>798</v>
      </c>
      <c r="B75" s="165" t="s">
        <v>240</v>
      </c>
      <c r="C75" s="157" t="s">
        <v>241</v>
      </c>
      <c r="D75" s="153"/>
      <c r="E75" s="153"/>
      <c r="F75" s="153"/>
      <c r="G75" s="153"/>
    </row>
    <row r="76" spans="1:7" ht="15">
      <c r="A76" s="177" t="s">
        <v>799</v>
      </c>
      <c r="B76" s="173" t="s">
        <v>462</v>
      </c>
      <c r="C76" s="157" t="s">
        <v>242</v>
      </c>
      <c r="D76" s="153"/>
      <c r="E76" s="153"/>
      <c r="F76" s="153"/>
      <c r="G76" s="153"/>
    </row>
    <row r="77" spans="1:7" ht="15">
      <c r="A77" s="177" t="s">
        <v>800</v>
      </c>
      <c r="B77" s="173" t="s">
        <v>431</v>
      </c>
      <c r="C77" s="157" t="s">
        <v>243</v>
      </c>
      <c r="D77" s="153"/>
      <c r="E77" s="153"/>
      <c r="F77" s="153"/>
      <c r="G77" s="153"/>
    </row>
    <row r="78" spans="1:7" ht="15">
      <c r="A78" s="177" t="s">
        <v>801</v>
      </c>
      <c r="B78" s="175" t="s">
        <v>432</v>
      </c>
      <c r="C78" s="164" t="s">
        <v>247</v>
      </c>
      <c r="D78" s="153"/>
      <c r="E78" s="153"/>
      <c r="F78" s="153"/>
      <c r="G78" s="153"/>
    </row>
    <row r="79" spans="1:7" ht="15">
      <c r="A79" s="177" t="s">
        <v>802</v>
      </c>
      <c r="B79" s="165" t="s">
        <v>248</v>
      </c>
      <c r="C79" s="157" t="s">
        <v>249</v>
      </c>
      <c r="D79" s="153"/>
      <c r="E79" s="153"/>
      <c r="F79" s="153"/>
      <c r="G79" s="153"/>
    </row>
    <row r="80" spans="1:7" ht="15.75">
      <c r="A80" s="177" t="s">
        <v>803</v>
      </c>
      <c r="B80" s="217" t="s">
        <v>466</v>
      </c>
      <c r="C80" s="218" t="s">
        <v>250</v>
      </c>
      <c r="D80" s="210">
        <f>SUM(D73,D78,D79)</f>
        <v>758260</v>
      </c>
      <c r="E80" s="210">
        <f>SUM(E73,E78,E79)</f>
        <v>681267</v>
      </c>
      <c r="F80" s="210">
        <f>SUM(F73,F78,F79)</f>
        <v>142502</v>
      </c>
      <c r="G80" s="210">
        <f>SUM(G73,G78,G79)</f>
        <v>146957</v>
      </c>
    </row>
    <row r="81" spans="1:7" ht="15.75">
      <c r="A81" s="177" t="s">
        <v>804</v>
      </c>
      <c r="B81" s="219" t="s">
        <v>503</v>
      </c>
      <c r="C81" s="220"/>
      <c r="D81" s="225">
        <f>SUM(D64,D80)</f>
        <v>1361720</v>
      </c>
      <c r="E81" s="225">
        <f>SUM(E64,E80)</f>
        <v>916385</v>
      </c>
      <c r="F81" s="225">
        <f>SUM(F64,F80)</f>
        <v>706825</v>
      </c>
      <c r="G81" s="225">
        <f>SUM(G64,G80)</f>
        <v>748632</v>
      </c>
    </row>
    <row r="82" spans="2:7" ht="15.75">
      <c r="B82" s="190"/>
      <c r="C82" s="191"/>
      <c r="D82" s="192"/>
      <c r="E82" s="192"/>
      <c r="F82" s="192"/>
      <c r="G82" s="360"/>
    </row>
    <row r="83" spans="2:6" ht="24.75" customHeight="1">
      <c r="B83" s="370" t="s">
        <v>962</v>
      </c>
      <c r="C83" s="407"/>
      <c r="D83" s="407"/>
      <c r="E83" s="407"/>
      <c r="F83" s="407"/>
    </row>
    <row r="84" spans="2:6" ht="15.75">
      <c r="B84" s="370" t="s">
        <v>2</v>
      </c>
      <c r="C84" s="407"/>
      <c r="D84" s="407"/>
      <c r="E84" s="407"/>
      <c r="F84" s="407"/>
    </row>
    <row r="85" spans="2:7" ht="15.75">
      <c r="B85" s="190"/>
      <c r="C85" s="191"/>
      <c r="D85" s="192"/>
      <c r="E85" s="192"/>
      <c r="F85" s="192"/>
      <c r="G85" s="360"/>
    </row>
    <row r="86" spans="2:7" ht="15.75">
      <c r="B86" s="190"/>
      <c r="C86" s="390" t="s">
        <v>969</v>
      </c>
      <c r="D86" s="390"/>
      <c r="E86" s="390"/>
      <c r="F86" s="390"/>
      <c r="G86" s="390"/>
    </row>
    <row r="87" spans="1:7" ht="15">
      <c r="A87" s="177"/>
      <c r="B87" s="178" t="s">
        <v>838</v>
      </c>
      <c r="C87" s="179" t="s">
        <v>833</v>
      </c>
      <c r="D87" s="361" t="s">
        <v>834</v>
      </c>
      <c r="E87" s="361" t="s">
        <v>835</v>
      </c>
      <c r="F87" s="361" t="s">
        <v>836</v>
      </c>
      <c r="G87" s="361" t="s">
        <v>837</v>
      </c>
    </row>
    <row r="88" spans="1:7" ht="51.75" customHeight="1">
      <c r="A88" s="177"/>
      <c r="B88" s="212" t="s">
        <v>71</v>
      </c>
      <c r="C88" s="149" t="s">
        <v>21</v>
      </c>
      <c r="D88" s="362" t="s">
        <v>964</v>
      </c>
      <c r="E88" s="362" t="s">
        <v>965</v>
      </c>
      <c r="F88" s="362" t="s">
        <v>966</v>
      </c>
      <c r="G88" s="304" t="s">
        <v>967</v>
      </c>
    </row>
    <row r="89" spans="1:7" ht="15">
      <c r="A89" s="177" t="s">
        <v>707</v>
      </c>
      <c r="B89" s="157" t="s">
        <v>506</v>
      </c>
      <c r="C89" s="160" t="s">
        <v>263</v>
      </c>
      <c r="D89" s="288">
        <v>117071</v>
      </c>
      <c r="E89" s="288">
        <v>124049</v>
      </c>
      <c r="F89" s="288">
        <f>'bevételek működés felhalmozás.'!K6</f>
        <v>53807</v>
      </c>
      <c r="G89" s="288">
        <f>'bevételek működés felhalmozás.'!L12</f>
        <v>160485</v>
      </c>
    </row>
    <row r="90" spans="1:7" ht="15">
      <c r="A90" s="177" t="s">
        <v>708</v>
      </c>
      <c r="B90" s="157" t="s">
        <v>264</v>
      </c>
      <c r="C90" s="160" t="s">
        <v>265</v>
      </c>
      <c r="D90" s="288"/>
      <c r="E90" s="288"/>
      <c r="F90" s="288"/>
      <c r="G90" s="288"/>
    </row>
    <row r="91" spans="1:7" ht="15" customHeight="1">
      <c r="A91" s="177" t="s">
        <v>710</v>
      </c>
      <c r="B91" s="157" t="s">
        <v>266</v>
      </c>
      <c r="C91" s="160" t="s">
        <v>267</v>
      </c>
      <c r="D91" s="153"/>
      <c r="E91" s="153"/>
      <c r="F91" s="153"/>
      <c r="G91" s="153"/>
    </row>
    <row r="92" spans="1:7" ht="15" customHeight="1">
      <c r="A92" s="177" t="s">
        <v>712</v>
      </c>
      <c r="B92" s="157" t="s">
        <v>467</v>
      </c>
      <c r="C92" s="160" t="s">
        <v>268</v>
      </c>
      <c r="D92" s="153"/>
      <c r="E92" s="153"/>
      <c r="F92" s="153"/>
      <c r="G92" s="153"/>
    </row>
    <row r="93" spans="1:7" ht="15" customHeight="1">
      <c r="A93" s="177" t="s">
        <v>714</v>
      </c>
      <c r="B93" s="157" t="s">
        <v>468</v>
      </c>
      <c r="C93" s="160" t="s">
        <v>269</v>
      </c>
      <c r="D93" s="153"/>
      <c r="E93" s="153"/>
      <c r="F93" s="153"/>
      <c r="G93" s="153"/>
    </row>
    <row r="94" spans="1:7" ht="15">
      <c r="A94" s="177" t="s">
        <v>716</v>
      </c>
      <c r="B94" s="157" t="s">
        <v>469</v>
      </c>
      <c r="C94" s="160" t="s">
        <v>270</v>
      </c>
      <c r="D94" s="153">
        <v>28994</v>
      </c>
      <c r="E94" s="153">
        <v>41046</v>
      </c>
      <c r="F94" s="153">
        <f>'bevételek működés felhalmozás.'!K7</f>
        <v>68662</v>
      </c>
      <c r="G94" s="153">
        <f>'bevételek működés felhalmozás.'!L17</f>
        <v>26286</v>
      </c>
    </row>
    <row r="95" spans="1:7" ht="15">
      <c r="A95" s="177" t="s">
        <v>717</v>
      </c>
      <c r="B95" s="164" t="s">
        <v>507</v>
      </c>
      <c r="C95" s="171" t="s">
        <v>271</v>
      </c>
      <c r="D95" s="153">
        <f>SUM(D89:D94)</f>
        <v>146065</v>
      </c>
      <c r="E95" s="153">
        <f>SUM(E89:E94)</f>
        <v>165095</v>
      </c>
      <c r="F95" s="153">
        <f>SUM(F89:F94)</f>
        <v>122469</v>
      </c>
      <c r="G95" s="153">
        <f>SUM(G89:G94)</f>
        <v>186771</v>
      </c>
    </row>
    <row r="96" spans="1:7" ht="15">
      <c r="A96" s="177" t="s">
        <v>718</v>
      </c>
      <c r="B96" s="157" t="s">
        <v>509</v>
      </c>
      <c r="C96" s="160" t="s">
        <v>282</v>
      </c>
      <c r="D96" s="153"/>
      <c r="E96" s="153"/>
      <c r="F96" s="153"/>
      <c r="G96" s="153"/>
    </row>
    <row r="97" spans="1:7" ht="15">
      <c r="A97" s="177" t="s">
        <v>720</v>
      </c>
      <c r="B97" s="157" t="s">
        <v>475</v>
      </c>
      <c r="C97" s="160" t="s">
        <v>283</v>
      </c>
      <c r="D97" s="153"/>
      <c r="E97" s="153"/>
      <c r="F97" s="153"/>
      <c r="G97" s="153"/>
    </row>
    <row r="98" spans="1:7" ht="15">
      <c r="A98" s="177" t="s">
        <v>730</v>
      </c>
      <c r="B98" s="157" t="s">
        <v>476</v>
      </c>
      <c r="C98" s="160" t="s">
        <v>284</v>
      </c>
      <c r="D98" s="153"/>
      <c r="E98" s="153"/>
      <c r="F98" s="153"/>
      <c r="G98" s="153"/>
    </row>
    <row r="99" spans="1:7" ht="15">
      <c r="A99" s="177" t="s">
        <v>732</v>
      </c>
      <c r="B99" s="157" t="s">
        <v>477</v>
      </c>
      <c r="C99" s="160" t="s">
        <v>285</v>
      </c>
      <c r="D99" s="153">
        <v>14689</v>
      </c>
      <c r="E99" s="153">
        <v>15080</v>
      </c>
      <c r="F99" s="153">
        <f>'bevételek működés felhalmozás.'!K24</f>
        <v>23500</v>
      </c>
      <c r="G99" s="153">
        <f>'bevételek működés felhalmozás.'!L24</f>
        <v>23500</v>
      </c>
    </row>
    <row r="100" spans="1:7" ht="15">
      <c r="A100" s="177" t="s">
        <v>734</v>
      </c>
      <c r="B100" s="157" t="s">
        <v>510</v>
      </c>
      <c r="C100" s="160" t="s">
        <v>300</v>
      </c>
      <c r="D100" s="153">
        <v>101192</v>
      </c>
      <c r="E100" s="153">
        <v>46327</v>
      </c>
      <c r="F100" s="153">
        <f>'bevételek működés felhalmozás.'!K25</f>
        <v>55000</v>
      </c>
      <c r="G100" s="153">
        <f>'bevételek működés felhalmozás.'!L30</f>
        <v>62000</v>
      </c>
    </row>
    <row r="101" spans="1:7" ht="15">
      <c r="A101" s="177" t="s">
        <v>736</v>
      </c>
      <c r="B101" s="157" t="s">
        <v>482</v>
      </c>
      <c r="C101" s="160" t="s">
        <v>301</v>
      </c>
      <c r="D101" s="153">
        <v>792</v>
      </c>
      <c r="E101" s="153">
        <v>1252</v>
      </c>
      <c r="F101" s="153">
        <f>'bevételek működés felhalmozás.'!K31</f>
        <v>200</v>
      </c>
      <c r="G101" s="153">
        <f>'bevételek működés felhalmozás.'!L31</f>
        <v>200</v>
      </c>
    </row>
    <row r="102" spans="1:7" ht="15">
      <c r="A102" s="177" t="s">
        <v>737</v>
      </c>
      <c r="B102" s="164" t="s">
        <v>511</v>
      </c>
      <c r="C102" s="171" t="s">
        <v>302</v>
      </c>
      <c r="D102" s="153">
        <f>SUM(D96:D101)</f>
        <v>116673</v>
      </c>
      <c r="E102" s="153">
        <f>SUM(E96:E101)</f>
        <v>62659</v>
      </c>
      <c r="F102" s="153">
        <f>SUM(F96:F101)</f>
        <v>78700</v>
      </c>
      <c r="G102" s="153">
        <f>SUM(G96:G101)</f>
        <v>85700</v>
      </c>
    </row>
    <row r="103" spans="1:7" ht="15">
      <c r="A103" s="177" t="s">
        <v>738</v>
      </c>
      <c r="B103" s="165" t="s">
        <v>303</v>
      </c>
      <c r="C103" s="160" t="s">
        <v>304</v>
      </c>
      <c r="D103" s="153">
        <v>6</v>
      </c>
      <c r="E103" s="153">
        <v>10</v>
      </c>
      <c r="F103" s="153"/>
      <c r="G103" s="153">
        <f>'bevételek működés felhalmozás.'!L33</f>
        <v>0</v>
      </c>
    </row>
    <row r="104" spans="1:7" ht="15">
      <c r="A104" s="177" t="s">
        <v>739</v>
      </c>
      <c r="B104" s="165" t="s">
        <v>483</v>
      </c>
      <c r="C104" s="160" t="s">
        <v>305</v>
      </c>
      <c r="D104" s="153">
        <v>8127</v>
      </c>
      <c r="E104" s="153">
        <v>7268</v>
      </c>
      <c r="F104" s="153">
        <f>'bevételek működés felhalmozás.'!K34</f>
        <v>7566</v>
      </c>
      <c r="G104" s="153">
        <f>'bevételek működés felhalmozás.'!L34</f>
        <v>7566</v>
      </c>
    </row>
    <row r="105" spans="1:7" ht="15">
      <c r="A105" s="177" t="s">
        <v>740</v>
      </c>
      <c r="B105" s="165" t="s">
        <v>484</v>
      </c>
      <c r="C105" s="160" t="s">
        <v>306</v>
      </c>
      <c r="D105" s="153">
        <v>1778</v>
      </c>
      <c r="E105" s="153">
        <v>834</v>
      </c>
      <c r="F105" s="153">
        <f>'bevételek működés felhalmozás.'!K35</f>
        <v>138</v>
      </c>
      <c r="G105" s="153">
        <f>'bevételek működés felhalmozás.'!L35</f>
        <v>138</v>
      </c>
    </row>
    <row r="106" spans="1:7" ht="15">
      <c r="A106" s="177" t="s">
        <v>741</v>
      </c>
      <c r="B106" s="165" t="s">
        <v>485</v>
      </c>
      <c r="C106" s="160" t="s">
        <v>307</v>
      </c>
      <c r="D106" s="153"/>
      <c r="E106" s="153"/>
      <c r="F106" s="153"/>
      <c r="G106" s="153"/>
    </row>
    <row r="107" spans="1:7" ht="15">
      <c r="A107" s="177" t="s">
        <v>742</v>
      </c>
      <c r="B107" s="165" t="s">
        <v>308</v>
      </c>
      <c r="C107" s="160" t="s">
        <v>309</v>
      </c>
      <c r="D107" s="153"/>
      <c r="E107" s="153"/>
      <c r="F107" s="153"/>
      <c r="G107" s="153"/>
    </row>
    <row r="108" spans="1:7" ht="15">
      <c r="A108" s="177" t="s">
        <v>743</v>
      </c>
      <c r="B108" s="165" t="s">
        <v>310</v>
      </c>
      <c r="C108" s="160" t="s">
        <v>311</v>
      </c>
      <c r="D108" s="153">
        <v>2437</v>
      </c>
      <c r="E108" s="153">
        <v>3353</v>
      </c>
      <c r="F108" s="153">
        <f>'bevételek működés felhalmozás.'!K38</f>
        <v>1910</v>
      </c>
      <c r="G108" s="153">
        <f>'bevételek működés felhalmozás.'!L38</f>
        <v>6547</v>
      </c>
    </row>
    <row r="109" spans="1:7" ht="15">
      <c r="A109" s="177" t="s">
        <v>744</v>
      </c>
      <c r="B109" s="165" t="s">
        <v>312</v>
      </c>
      <c r="C109" s="160" t="s">
        <v>313</v>
      </c>
      <c r="D109" s="153"/>
      <c r="E109" s="153"/>
      <c r="F109" s="153"/>
      <c r="G109" s="153"/>
    </row>
    <row r="110" spans="1:7" ht="15">
      <c r="A110" s="177" t="s">
        <v>745</v>
      </c>
      <c r="B110" s="165" t="s">
        <v>894</v>
      </c>
      <c r="C110" s="160" t="s">
        <v>893</v>
      </c>
      <c r="D110" s="153">
        <v>1055</v>
      </c>
      <c r="E110" s="153">
        <v>533</v>
      </c>
      <c r="F110" s="153">
        <f>'bevételek működés felhalmozás.'!K40</f>
        <v>2600</v>
      </c>
      <c r="G110" s="153">
        <f>'bevételek működés felhalmozás.'!L40</f>
        <v>2600</v>
      </c>
    </row>
    <row r="111" spans="1:7" ht="15">
      <c r="A111" s="177" t="s">
        <v>746</v>
      </c>
      <c r="B111" s="165" t="s">
        <v>487</v>
      </c>
      <c r="C111" s="160" t="s">
        <v>315</v>
      </c>
      <c r="D111" s="153"/>
      <c r="E111" s="153"/>
      <c r="F111" s="153"/>
      <c r="G111" s="153"/>
    </row>
    <row r="112" spans="1:7" ht="15">
      <c r="A112" s="177" t="s">
        <v>747</v>
      </c>
      <c r="B112" s="165" t="s">
        <v>855</v>
      </c>
      <c r="C112" s="160" t="s">
        <v>316</v>
      </c>
      <c r="D112" s="153">
        <v>183</v>
      </c>
      <c r="E112" s="153">
        <v>4706</v>
      </c>
      <c r="F112" s="153">
        <f>'[3]bevételek működés felhalmozás.'!G41</f>
        <v>0</v>
      </c>
      <c r="G112" s="153">
        <f>'bevételek működés felhalmozás.'!L42</f>
        <v>0</v>
      </c>
    </row>
    <row r="113" spans="1:7" ht="15">
      <c r="A113" s="177" t="s">
        <v>748</v>
      </c>
      <c r="B113" s="165" t="s">
        <v>488</v>
      </c>
      <c r="C113" s="160" t="s">
        <v>845</v>
      </c>
      <c r="D113" s="153">
        <v>226</v>
      </c>
      <c r="E113" s="153">
        <v>119</v>
      </c>
      <c r="F113" s="153"/>
      <c r="G113" s="153">
        <f>'bevételek működés felhalmozás.'!L43</f>
        <v>0</v>
      </c>
    </row>
    <row r="114" spans="1:7" ht="15">
      <c r="A114" s="177" t="s">
        <v>749</v>
      </c>
      <c r="B114" s="167" t="s">
        <v>512</v>
      </c>
      <c r="C114" s="171" t="s">
        <v>317</v>
      </c>
      <c r="D114" s="153">
        <f>SUM(D103:D113)</f>
        <v>13812</v>
      </c>
      <c r="E114" s="153">
        <f>SUM(E103:E113)</f>
        <v>16823</v>
      </c>
      <c r="F114" s="153">
        <f>SUM(F103:F112)</f>
        <v>12214</v>
      </c>
      <c r="G114" s="153">
        <f>SUM(G103:G113)</f>
        <v>16851</v>
      </c>
    </row>
    <row r="115" spans="1:7" ht="15">
      <c r="A115" s="177" t="s">
        <v>750</v>
      </c>
      <c r="B115" s="165" t="s">
        <v>856</v>
      </c>
      <c r="C115" s="160" t="s">
        <v>327</v>
      </c>
      <c r="D115" s="153"/>
      <c r="E115" s="153"/>
      <c r="F115" s="153"/>
      <c r="G115" s="153"/>
    </row>
    <row r="116" spans="1:7" ht="15">
      <c r="A116" s="177" t="s">
        <v>751</v>
      </c>
      <c r="B116" s="157" t="s">
        <v>905</v>
      </c>
      <c r="C116" s="160" t="s">
        <v>328</v>
      </c>
      <c r="D116" s="153"/>
      <c r="E116" s="153"/>
      <c r="F116" s="153"/>
      <c r="G116" s="153"/>
    </row>
    <row r="117" spans="1:7" ht="15">
      <c r="A117" s="177" t="s">
        <v>752</v>
      </c>
      <c r="B117" s="157" t="s">
        <v>858</v>
      </c>
      <c r="C117" s="160" t="s">
        <v>329</v>
      </c>
      <c r="D117" s="153"/>
      <c r="E117" s="153"/>
      <c r="F117" s="153"/>
      <c r="G117" s="153"/>
    </row>
    <row r="118" spans="1:7" ht="15">
      <c r="A118" s="177" t="s">
        <v>753</v>
      </c>
      <c r="B118" s="157" t="s">
        <v>859</v>
      </c>
      <c r="C118" s="160" t="s">
        <v>860</v>
      </c>
      <c r="D118" s="153">
        <v>6393</v>
      </c>
      <c r="E118" s="153"/>
      <c r="F118" s="153"/>
      <c r="G118" s="153"/>
    </row>
    <row r="119" spans="1:7" ht="15">
      <c r="A119" s="177" t="s">
        <v>760</v>
      </c>
      <c r="B119" s="165" t="s">
        <v>848</v>
      </c>
      <c r="C119" s="160" t="s">
        <v>846</v>
      </c>
      <c r="D119" s="153">
        <v>538</v>
      </c>
      <c r="E119" s="153">
        <v>679</v>
      </c>
      <c r="F119" s="153"/>
      <c r="G119" s="153"/>
    </row>
    <row r="120" spans="1:7" ht="15">
      <c r="A120" s="177" t="s">
        <v>761</v>
      </c>
      <c r="B120" s="164" t="s">
        <v>514</v>
      </c>
      <c r="C120" s="171" t="s">
        <v>330</v>
      </c>
      <c r="D120" s="153">
        <f>SUM(D115:D119)</f>
        <v>6931</v>
      </c>
      <c r="E120" s="153">
        <f>SUM(E118:E119)</f>
        <v>679</v>
      </c>
      <c r="F120" s="153"/>
      <c r="G120" s="153">
        <f>SUM(G119)</f>
        <v>0</v>
      </c>
    </row>
    <row r="121" spans="1:7" ht="15.75">
      <c r="A121" s="177" t="s">
        <v>762</v>
      </c>
      <c r="B121" s="213" t="s">
        <v>578</v>
      </c>
      <c r="C121" s="214"/>
      <c r="D121" s="224">
        <f>SUM(D95+D102+D114+D120)</f>
        <v>283481</v>
      </c>
      <c r="E121" s="224">
        <f>SUM(E95+E102+E114+E120)</f>
        <v>245256</v>
      </c>
      <c r="F121" s="224">
        <f>SUM(F95,F102,F114,F120)</f>
        <v>213383</v>
      </c>
      <c r="G121" s="224">
        <f>SUM(G95,G102,G114,G120)</f>
        <v>289322</v>
      </c>
    </row>
    <row r="122" spans="1:7" ht="15">
      <c r="A122" s="177" t="s">
        <v>763</v>
      </c>
      <c r="B122" s="157" t="s">
        <v>272</v>
      </c>
      <c r="C122" s="160" t="s">
        <v>273</v>
      </c>
      <c r="D122" s="153"/>
      <c r="E122" s="153">
        <v>417</v>
      </c>
      <c r="F122" s="153"/>
      <c r="G122" s="153"/>
    </row>
    <row r="123" spans="1:7" ht="25.5" hidden="1">
      <c r="A123" s="177" t="s">
        <v>766</v>
      </c>
      <c r="B123" s="157" t="s">
        <v>274</v>
      </c>
      <c r="C123" s="160" t="s">
        <v>275</v>
      </c>
      <c r="D123" s="153"/>
      <c r="E123" s="153"/>
      <c r="F123" s="153"/>
      <c r="G123" s="153"/>
    </row>
    <row r="124" spans="1:7" ht="25.5" hidden="1">
      <c r="A124" s="177" t="s">
        <v>767</v>
      </c>
      <c r="B124" s="157" t="s">
        <v>470</v>
      </c>
      <c r="C124" s="160" t="s">
        <v>276</v>
      </c>
      <c r="D124" s="153"/>
      <c r="E124" s="153"/>
      <c r="F124" s="153"/>
      <c r="G124" s="153"/>
    </row>
    <row r="125" spans="1:7" ht="25.5" hidden="1">
      <c r="A125" s="177" t="s">
        <v>768</v>
      </c>
      <c r="B125" s="157" t="s">
        <v>471</v>
      </c>
      <c r="C125" s="160" t="s">
        <v>277</v>
      </c>
      <c r="D125" s="153"/>
      <c r="E125" s="153"/>
      <c r="F125" s="153"/>
      <c r="G125" s="153"/>
    </row>
    <row r="126" spans="1:7" ht="15">
      <c r="A126" s="177" t="s">
        <v>764</v>
      </c>
      <c r="B126" s="157" t="s">
        <v>472</v>
      </c>
      <c r="C126" s="160" t="s">
        <v>278</v>
      </c>
      <c r="D126" s="153">
        <v>306451</v>
      </c>
      <c r="E126" s="153">
        <v>6000</v>
      </c>
      <c r="F126" s="153">
        <f>'bevételek működés felhalmozás.'!K56</f>
        <v>243884</v>
      </c>
      <c r="G126" s="153">
        <f>'bevételek működés felhalmozás.'!L56</f>
        <v>261910</v>
      </c>
    </row>
    <row r="127" spans="1:7" ht="15">
      <c r="A127" s="177" t="s">
        <v>765</v>
      </c>
      <c r="B127" s="164" t="s">
        <v>508</v>
      </c>
      <c r="C127" s="171" t="s">
        <v>279</v>
      </c>
      <c r="D127" s="153">
        <f>SUM(D122,D126)</f>
        <v>306451</v>
      </c>
      <c r="E127" s="153">
        <f>SUM(E122:E126)</f>
        <v>6417</v>
      </c>
      <c r="F127" s="153">
        <f>SUM(F126)</f>
        <v>243884</v>
      </c>
      <c r="G127" s="153">
        <f>SUM(G126)</f>
        <v>261910</v>
      </c>
    </row>
    <row r="128" spans="1:7" ht="15">
      <c r="A128" s="177" t="s">
        <v>766</v>
      </c>
      <c r="B128" s="165" t="s">
        <v>489</v>
      </c>
      <c r="C128" s="160" t="s">
        <v>318</v>
      </c>
      <c r="D128" s="153"/>
      <c r="E128" s="153"/>
      <c r="F128" s="153"/>
      <c r="G128" s="153"/>
    </row>
    <row r="129" spans="1:7" ht="15">
      <c r="A129" s="177" t="s">
        <v>767</v>
      </c>
      <c r="B129" s="165" t="s">
        <v>490</v>
      </c>
      <c r="C129" s="160" t="s">
        <v>319</v>
      </c>
      <c r="D129" s="153">
        <v>1134</v>
      </c>
      <c r="E129" s="153">
        <v>5118</v>
      </c>
      <c r="F129" s="153">
        <f>'bevételek működés felhalmozás.'!K59</f>
        <v>5950</v>
      </c>
      <c r="G129" s="153">
        <f>'bevételek működés felhalmozás.'!L59</f>
        <v>23126</v>
      </c>
    </row>
    <row r="130" spans="1:7" ht="15">
      <c r="A130" s="177" t="s">
        <v>768</v>
      </c>
      <c r="B130" s="165" t="s">
        <v>320</v>
      </c>
      <c r="C130" s="160" t="s">
        <v>321</v>
      </c>
      <c r="D130" s="153">
        <v>390</v>
      </c>
      <c r="E130" s="153"/>
      <c r="F130" s="153">
        <f>'bevételek működés felhalmozás.'!K60</f>
        <v>102</v>
      </c>
      <c r="G130" s="153">
        <f>'bevételek működés felhalmozás.'!L60</f>
        <v>102</v>
      </c>
    </row>
    <row r="131" spans="1:7" ht="15">
      <c r="A131" s="177" t="s">
        <v>769</v>
      </c>
      <c r="B131" s="165" t="s">
        <v>491</v>
      </c>
      <c r="C131" s="160" t="s">
        <v>322</v>
      </c>
      <c r="D131" s="153"/>
      <c r="E131" s="153"/>
      <c r="F131" s="153"/>
      <c r="G131" s="153"/>
    </row>
    <row r="132" spans="1:7" ht="15">
      <c r="A132" s="177" t="s">
        <v>770</v>
      </c>
      <c r="B132" s="165" t="s">
        <v>323</v>
      </c>
      <c r="C132" s="160" t="s">
        <v>324</v>
      </c>
      <c r="D132" s="153"/>
      <c r="E132" s="153"/>
      <c r="F132" s="153"/>
      <c r="G132" s="153"/>
    </row>
    <row r="133" spans="1:7" ht="15">
      <c r="A133" s="177" t="s">
        <v>771</v>
      </c>
      <c r="B133" s="164" t="s">
        <v>513</v>
      </c>
      <c r="C133" s="171" t="s">
        <v>325</v>
      </c>
      <c r="D133" s="153">
        <f>SUM(D129:D132)</f>
        <v>1524</v>
      </c>
      <c r="E133" s="153">
        <f>SUM(E129:E132)</f>
        <v>5118</v>
      </c>
      <c r="F133" s="153">
        <f>SUM(F129:F132)</f>
        <v>6052</v>
      </c>
      <c r="G133" s="153">
        <f>SUM(G129:G132)</f>
        <v>23228</v>
      </c>
    </row>
    <row r="134" spans="1:9" ht="15">
      <c r="A134" s="177" t="s">
        <v>772</v>
      </c>
      <c r="B134" s="165" t="s">
        <v>865</v>
      </c>
      <c r="C134" s="160" t="s">
        <v>332</v>
      </c>
      <c r="D134" s="153"/>
      <c r="E134" s="153"/>
      <c r="F134" s="153"/>
      <c r="G134" s="153"/>
      <c r="I134" s="282"/>
    </row>
    <row r="135" spans="1:7" ht="15">
      <c r="A135" s="177" t="s">
        <v>773</v>
      </c>
      <c r="B135" s="157" t="s">
        <v>866</v>
      </c>
      <c r="C135" s="160" t="s">
        <v>847</v>
      </c>
      <c r="D135" s="153">
        <v>34478</v>
      </c>
      <c r="E135" s="153">
        <v>201</v>
      </c>
      <c r="F135" s="153">
        <f>'bevételek működés felhalmozás.'!K65</f>
        <v>195</v>
      </c>
      <c r="G135" s="153">
        <f>'bevételek működés felhalmozás.'!L65</f>
        <v>195</v>
      </c>
    </row>
    <row r="136" spans="1:7" ht="15">
      <c r="A136" s="177" t="s">
        <v>774</v>
      </c>
      <c r="B136" s="157" t="s">
        <v>867</v>
      </c>
      <c r="C136" s="160" t="s">
        <v>861</v>
      </c>
      <c r="D136" s="153"/>
      <c r="E136" s="153">
        <v>30</v>
      </c>
      <c r="F136" s="153"/>
      <c r="G136" s="153"/>
    </row>
    <row r="137" spans="1:7" ht="15">
      <c r="A137" s="177" t="s">
        <v>775</v>
      </c>
      <c r="B137" s="164" t="s">
        <v>516</v>
      </c>
      <c r="C137" s="171" t="s">
        <v>335</v>
      </c>
      <c r="D137" s="153">
        <f>SUM(D134:D136)</f>
        <v>34478</v>
      </c>
      <c r="E137" s="153">
        <f>SUM(E134:E136)</f>
        <v>231</v>
      </c>
      <c r="F137" s="153">
        <f>SUM(F134:F136)</f>
        <v>195</v>
      </c>
      <c r="G137" s="153">
        <f>SUM(G134:G136)</f>
        <v>195</v>
      </c>
    </row>
    <row r="138" spans="1:7" ht="15.75">
      <c r="A138" s="177" t="s">
        <v>776</v>
      </c>
      <c r="B138" s="213" t="s">
        <v>577</v>
      </c>
      <c r="C138" s="214"/>
      <c r="D138" s="224">
        <f>SUM(D127+D133+D137)</f>
        <v>342453</v>
      </c>
      <c r="E138" s="224">
        <f>SUM(E127+E133+E137)</f>
        <v>11766</v>
      </c>
      <c r="F138" s="224">
        <f>SUM(F127+F133+F137)</f>
        <v>250131</v>
      </c>
      <c r="G138" s="224">
        <f>SUM(G127+G133+G137)</f>
        <v>285333</v>
      </c>
    </row>
    <row r="139" spans="1:7" ht="15.75">
      <c r="A139" s="177" t="s">
        <v>777</v>
      </c>
      <c r="B139" s="215" t="s">
        <v>515</v>
      </c>
      <c r="C139" s="216" t="s">
        <v>336</v>
      </c>
      <c r="D139" s="210">
        <f>SUM(D95+D102+D114+D120+D127+D133+D137)</f>
        <v>625934</v>
      </c>
      <c r="E139" s="210">
        <f>SUM(E95+E102+E114+E120+E127+E133+E137)</f>
        <v>257022</v>
      </c>
      <c r="F139" s="210">
        <f>SUM(F121,F138)</f>
        <v>463514</v>
      </c>
      <c r="G139" s="210">
        <f>SUM(G121,G138)</f>
        <v>574655</v>
      </c>
    </row>
    <row r="140" spans="1:7" ht="15.75">
      <c r="A140" s="177" t="s">
        <v>778</v>
      </c>
      <c r="B140" s="283" t="s">
        <v>627</v>
      </c>
      <c r="C140" s="284"/>
      <c r="D140" s="358">
        <f>D121-D40</f>
        <v>31772</v>
      </c>
      <c r="E140" s="358">
        <f>E121-E40</f>
        <v>45338</v>
      </c>
      <c r="F140" s="358">
        <f>F121-F40</f>
        <v>-80122</v>
      </c>
      <c r="G140" s="358">
        <f>G121-G40</f>
        <v>-24366</v>
      </c>
    </row>
    <row r="141" spans="1:7" ht="15.75">
      <c r="A141" s="177" t="s">
        <v>779</v>
      </c>
      <c r="B141" s="283" t="s">
        <v>628</v>
      </c>
      <c r="C141" s="284"/>
      <c r="D141" s="358">
        <f>D138-D63</f>
        <v>-9298</v>
      </c>
      <c r="E141" s="358">
        <f>E138-E63</f>
        <v>-23434</v>
      </c>
      <c r="F141" s="358">
        <f>F138-F63</f>
        <v>-20687</v>
      </c>
      <c r="G141" s="358">
        <f>G138-G63</f>
        <v>-2654</v>
      </c>
    </row>
    <row r="142" spans="1:7" ht="15.75">
      <c r="A142" s="177" t="s">
        <v>780</v>
      </c>
      <c r="B142" s="283" t="s">
        <v>904</v>
      </c>
      <c r="C142" s="284"/>
      <c r="D142" s="358">
        <f>D160-D80</f>
        <v>115656</v>
      </c>
      <c r="E142" s="358">
        <f>E160-E80</f>
        <v>84708</v>
      </c>
      <c r="F142" s="358">
        <f>F160-F80</f>
        <v>30151</v>
      </c>
      <c r="G142" s="358">
        <f>G160-G80</f>
        <v>27020</v>
      </c>
    </row>
    <row r="143" spans="1:7" ht="15">
      <c r="A143" s="177" t="s">
        <v>781</v>
      </c>
      <c r="B143" s="172" t="s">
        <v>517</v>
      </c>
      <c r="C143" s="161" t="s">
        <v>341</v>
      </c>
      <c r="D143" s="153">
        <v>7990</v>
      </c>
      <c r="E143" s="153"/>
      <c r="F143" s="153"/>
      <c r="G143" s="153"/>
    </row>
    <row r="144" spans="1:7" ht="15">
      <c r="A144" s="177" t="s">
        <v>782</v>
      </c>
      <c r="B144" s="174" t="s">
        <v>518</v>
      </c>
      <c r="C144" s="161" t="s">
        <v>348</v>
      </c>
      <c r="D144" s="153">
        <v>0</v>
      </c>
      <c r="E144" s="153"/>
      <c r="F144" s="153">
        <f>'bevételek működés felhalmozás.'!K80</f>
        <v>74940</v>
      </c>
      <c r="G144" s="153">
        <f>'bevételek működés felhalmozás.'!L80</f>
        <v>74940</v>
      </c>
    </row>
    <row r="145" spans="1:7" ht="15">
      <c r="A145" s="177" t="s">
        <v>783</v>
      </c>
      <c r="B145" s="157" t="s">
        <v>903</v>
      </c>
      <c r="C145" s="157" t="s">
        <v>349</v>
      </c>
      <c r="D145" s="153">
        <v>167034</v>
      </c>
      <c r="E145" s="153">
        <v>138130</v>
      </c>
      <c r="F145" s="153">
        <f>'bevételek működés felhalmozás.'!K82</f>
        <v>97713</v>
      </c>
      <c r="G145" s="153">
        <f>'bevételek működés felhalmozás.'!L82</f>
        <v>96195</v>
      </c>
    </row>
    <row r="146" spans="1:7" ht="15">
      <c r="A146" s="177" t="s">
        <v>784</v>
      </c>
      <c r="B146" s="157" t="s">
        <v>895</v>
      </c>
      <c r="C146" s="157" t="s">
        <v>350</v>
      </c>
      <c r="D146" s="153"/>
      <c r="E146" s="153"/>
      <c r="F146" s="153"/>
      <c r="G146" s="153"/>
    </row>
    <row r="147" spans="1:7" ht="15">
      <c r="A147" s="177" t="s">
        <v>785</v>
      </c>
      <c r="B147" s="161" t="s">
        <v>519</v>
      </c>
      <c r="C147" s="161" t="s">
        <v>351</v>
      </c>
      <c r="D147" s="153">
        <f>SUM(D145:D146)</f>
        <v>167034</v>
      </c>
      <c r="E147" s="153">
        <f>SUM(E145:E146)</f>
        <v>138130</v>
      </c>
      <c r="F147" s="153">
        <f>SUM(F145:F146)</f>
        <v>97713</v>
      </c>
      <c r="G147" s="153">
        <f>SUM(G145:G146)</f>
        <v>96195</v>
      </c>
    </row>
    <row r="148" spans="1:7" ht="15">
      <c r="A148" s="177" t="s">
        <v>786</v>
      </c>
      <c r="B148" s="173" t="s">
        <v>352</v>
      </c>
      <c r="C148" s="157" t="s">
        <v>353</v>
      </c>
      <c r="D148" s="153">
        <v>6892</v>
      </c>
      <c r="E148" s="153">
        <v>9845</v>
      </c>
      <c r="F148" s="153">
        <f>'bevételek működés felhalmozás.'!K85</f>
        <v>0</v>
      </c>
      <c r="G148" s="153">
        <f>'bevételek működés felhalmozás.'!L85</f>
        <v>2842</v>
      </c>
    </row>
    <row r="149" spans="1:7" ht="15">
      <c r="A149" s="177" t="s">
        <v>787</v>
      </c>
      <c r="B149" s="173" t="s">
        <v>354</v>
      </c>
      <c r="C149" s="157" t="s">
        <v>355</v>
      </c>
      <c r="D149" s="153"/>
      <c r="E149" s="153"/>
      <c r="F149" s="153"/>
      <c r="G149" s="153"/>
    </row>
    <row r="150" spans="1:7" ht="15">
      <c r="A150" s="177" t="s">
        <v>788</v>
      </c>
      <c r="B150" s="173" t="s">
        <v>356</v>
      </c>
      <c r="C150" s="157" t="s">
        <v>357</v>
      </c>
      <c r="D150" s="153"/>
      <c r="E150" s="153"/>
      <c r="F150" s="153"/>
      <c r="G150" s="153"/>
    </row>
    <row r="151" spans="1:7" ht="15">
      <c r="A151" s="177" t="s">
        <v>789</v>
      </c>
      <c r="B151" s="173" t="s">
        <v>864</v>
      </c>
      <c r="C151" s="157" t="s">
        <v>359</v>
      </c>
      <c r="D151" s="153">
        <v>692000</v>
      </c>
      <c r="E151" s="153">
        <v>618000</v>
      </c>
      <c r="F151" s="153"/>
      <c r="G151" s="153"/>
    </row>
    <row r="152" spans="1:7" ht="15">
      <c r="A152" s="177" t="s">
        <v>790</v>
      </c>
      <c r="B152" s="165" t="s">
        <v>501</v>
      </c>
      <c r="C152" s="157" t="s">
        <v>360</v>
      </c>
      <c r="D152" s="153"/>
      <c r="E152" s="153"/>
      <c r="F152" s="153"/>
      <c r="G152" s="153"/>
    </row>
    <row r="153" spans="1:7" ht="15">
      <c r="A153" s="177" t="s">
        <v>791</v>
      </c>
      <c r="B153" s="172" t="s">
        <v>520</v>
      </c>
      <c r="C153" s="161" t="s">
        <v>362</v>
      </c>
      <c r="D153" s="153">
        <f>SUM(D143+D144+D147+D148+D149+D150+D151+D152)</f>
        <v>873916</v>
      </c>
      <c r="E153" s="153">
        <f>SUM(E143+E144+E147+E148+E149+E150+E151+E152)</f>
        <v>765975</v>
      </c>
      <c r="F153" s="153">
        <f>SUM(F143+F144+F147+F148+F149+F150+F151+F152)</f>
        <v>172653</v>
      </c>
      <c r="G153" s="153">
        <f>SUM(G143+G144+G147+G148+G149+G150+G151+G152)</f>
        <v>173977</v>
      </c>
    </row>
    <row r="154" spans="1:7" ht="15">
      <c r="A154" s="177" t="s">
        <v>792</v>
      </c>
      <c r="B154" s="165" t="s">
        <v>363</v>
      </c>
      <c r="C154" s="157" t="s">
        <v>364</v>
      </c>
      <c r="D154" s="153"/>
      <c r="E154" s="153"/>
      <c r="F154" s="153"/>
      <c r="G154" s="153"/>
    </row>
    <row r="155" spans="1:7" ht="15">
      <c r="A155" s="177" t="s">
        <v>793</v>
      </c>
      <c r="B155" s="165" t="s">
        <v>365</v>
      </c>
      <c r="C155" s="157" t="s">
        <v>366</v>
      </c>
      <c r="D155" s="153"/>
      <c r="E155" s="153"/>
      <c r="F155" s="153"/>
      <c r="G155" s="153"/>
    </row>
    <row r="156" spans="1:7" ht="15">
      <c r="A156" s="177" t="s">
        <v>794</v>
      </c>
      <c r="B156" s="173" t="s">
        <v>367</v>
      </c>
      <c r="C156" s="157" t="s">
        <v>368</v>
      </c>
      <c r="D156" s="153"/>
      <c r="E156" s="153"/>
      <c r="F156" s="153"/>
      <c r="G156" s="153"/>
    </row>
    <row r="157" spans="1:7" ht="15">
      <c r="A157" s="177" t="s">
        <v>795</v>
      </c>
      <c r="B157" s="173" t="s">
        <v>502</v>
      </c>
      <c r="C157" s="157" t="s">
        <v>369</v>
      </c>
      <c r="D157" s="153"/>
      <c r="E157" s="153"/>
      <c r="F157" s="153"/>
      <c r="G157" s="153"/>
    </row>
    <row r="158" spans="1:7" ht="15">
      <c r="A158" s="177" t="s">
        <v>796</v>
      </c>
      <c r="B158" s="174" t="s">
        <v>521</v>
      </c>
      <c r="C158" s="161" t="s">
        <v>370</v>
      </c>
      <c r="D158" s="153"/>
      <c r="E158" s="153"/>
      <c r="F158" s="153"/>
      <c r="G158" s="153"/>
    </row>
    <row r="159" spans="1:7" ht="15">
      <c r="A159" s="177" t="s">
        <v>797</v>
      </c>
      <c r="B159" s="172" t="s">
        <v>371</v>
      </c>
      <c r="C159" s="161" t="s">
        <v>372</v>
      </c>
      <c r="D159" s="154"/>
      <c r="E159" s="154"/>
      <c r="F159" s="154"/>
      <c r="G159" s="154"/>
    </row>
    <row r="160" spans="1:7" ht="15.75">
      <c r="A160" s="177" t="s">
        <v>798</v>
      </c>
      <c r="B160" s="217" t="s">
        <v>522</v>
      </c>
      <c r="C160" s="218" t="s">
        <v>373</v>
      </c>
      <c r="D160" s="210">
        <f>SUM(D153+D158+D159)</f>
        <v>873916</v>
      </c>
      <c r="E160" s="210">
        <f>SUM(E153+E158+E159)</f>
        <v>765975</v>
      </c>
      <c r="F160" s="210">
        <f>SUM(F153+F158+F159)</f>
        <v>172653</v>
      </c>
      <c r="G160" s="210">
        <f>SUM(G153+G158+G159)</f>
        <v>173977</v>
      </c>
    </row>
    <row r="161" spans="1:7" ht="15.75">
      <c r="A161" s="177" t="s">
        <v>799</v>
      </c>
      <c r="B161" s="219" t="s">
        <v>504</v>
      </c>
      <c r="C161" s="220"/>
      <c r="D161" s="225">
        <f>SUM(D139,D160)</f>
        <v>1499850</v>
      </c>
      <c r="E161" s="225">
        <f>SUM(E139+E160)</f>
        <v>1022997</v>
      </c>
      <c r="F161" s="225">
        <f>SUM(F139+F160)</f>
        <v>636167</v>
      </c>
      <c r="G161" s="225">
        <f>SUM(G139+G160)</f>
        <v>748632</v>
      </c>
    </row>
  </sheetData>
  <sheetProtection/>
  <mergeCells count="7">
    <mergeCell ref="B1:F1"/>
    <mergeCell ref="B2:F2"/>
    <mergeCell ref="B83:F83"/>
    <mergeCell ref="B84:F84"/>
    <mergeCell ref="C3:F3"/>
    <mergeCell ref="C86:G86"/>
    <mergeCell ref="C4:G4"/>
  </mergeCells>
  <printOptions/>
  <pageMargins left="0.7" right="0.7" top="0.75" bottom="0.75" header="0.3" footer="0.3"/>
  <pageSetup horizontalDpi="600" verticalDpi="600" orientation="portrait" paperSize="9" scale="57" r:id="rId1"/>
  <rowBreaks count="1" manualBreakCount="1">
    <brk id="8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57421875" style="0" customWidth="1"/>
    <col min="2" max="2" width="95.00390625" style="0" customWidth="1"/>
    <col min="3" max="3" width="21.57421875" style="0" customWidth="1"/>
  </cols>
  <sheetData>
    <row r="1" spans="1:3" ht="25.5" customHeight="1">
      <c r="A1" s="146"/>
      <c r="B1" s="370" t="s">
        <v>970</v>
      </c>
      <c r="C1" s="407"/>
    </row>
    <row r="2" spans="1:3" ht="23.25" customHeight="1">
      <c r="A2" s="146"/>
      <c r="B2" s="370" t="s">
        <v>576</v>
      </c>
      <c r="C2" s="412"/>
    </row>
    <row r="3" spans="1:7" ht="15">
      <c r="A3" s="146"/>
      <c r="B3" s="413" t="s">
        <v>971</v>
      </c>
      <c r="C3" s="413"/>
      <c r="D3" s="229"/>
      <c r="E3" s="229"/>
      <c r="F3" s="229"/>
      <c r="G3" s="229"/>
    </row>
    <row r="4" spans="1:3" ht="15">
      <c r="A4" s="177"/>
      <c r="B4" s="179" t="s">
        <v>838</v>
      </c>
      <c r="C4" s="179" t="s">
        <v>833</v>
      </c>
    </row>
    <row r="5" spans="1:3" ht="51" customHeight="1">
      <c r="A5" s="177"/>
      <c r="B5" s="285" t="s">
        <v>575</v>
      </c>
      <c r="C5" s="197" t="s">
        <v>622</v>
      </c>
    </row>
    <row r="6" spans="1:3" ht="15" customHeight="1">
      <c r="A6" s="177" t="s">
        <v>707</v>
      </c>
      <c r="B6" s="194" t="s">
        <v>552</v>
      </c>
      <c r="C6" s="195"/>
    </row>
    <row r="7" spans="1:3" ht="15" customHeight="1">
      <c r="A7" s="177" t="s">
        <v>708</v>
      </c>
      <c r="B7" s="194" t="s">
        <v>553</v>
      </c>
      <c r="C7" s="195"/>
    </row>
    <row r="8" spans="1:3" ht="15" customHeight="1">
      <c r="A8" s="177" t="s">
        <v>710</v>
      </c>
      <c r="B8" s="194" t="s">
        <v>554</v>
      </c>
      <c r="C8" s="195"/>
    </row>
    <row r="9" spans="1:3" ht="15" customHeight="1">
      <c r="A9" s="177" t="s">
        <v>712</v>
      </c>
      <c r="B9" s="194" t="s">
        <v>555</v>
      </c>
      <c r="C9" s="195"/>
    </row>
    <row r="10" spans="1:3" ht="15" customHeight="1">
      <c r="A10" s="177" t="s">
        <v>714</v>
      </c>
      <c r="B10" s="193" t="s">
        <v>571</v>
      </c>
      <c r="C10" s="195">
        <f>SUM(C6:C9)</f>
        <v>0</v>
      </c>
    </row>
    <row r="11" spans="1:3" ht="15" customHeight="1">
      <c r="A11" s="177" t="s">
        <v>716</v>
      </c>
      <c r="B11" s="194" t="s">
        <v>556</v>
      </c>
      <c r="C11" s="195"/>
    </row>
    <row r="12" spans="1:3" ht="15" customHeight="1">
      <c r="A12" s="177" t="s">
        <v>717</v>
      </c>
      <c r="B12" s="194" t="s">
        <v>557</v>
      </c>
      <c r="C12" s="195"/>
    </row>
    <row r="13" spans="1:3" ht="15" customHeight="1">
      <c r="A13" s="177" t="s">
        <v>718</v>
      </c>
      <c r="B13" s="194" t="s">
        <v>558</v>
      </c>
      <c r="C13" s="195"/>
    </row>
    <row r="14" spans="1:3" ht="15" customHeight="1">
      <c r="A14" s="177" t="s">
        <v>720</v>
      </c>
      <c r="B14" s="194" t="s">
        <v>559</v>
      </c>
      <c r="C14" s="195"/>
    </row>
    <row r="15" spans="1:3" ht="15" customHeight="1">
      <c r="A15" s="177" t="s">
        <v>730</v>
      </c>
      <c r="B15" s="194" t="s">
        <v>560</v>
      </c>
      <c r="C15" s="195">
        <v>1</v>
      </c>
    </row>
    <row r="16" spans="1:3" ht="15" customHeight="1">
      <c r="A16" s="177" t="s">
        <v>732</v>
      </c>
      <c r="B16" s="194" t="s">
        <v>561</v>
      </c>
      <c r="C16" s="195">
        <v>2</v>
      </c>
    </row>
    <row r="17" spans="1:3" ht="15" customHeight="1">
      <c r="A17" s="177" t="s">
        <v>734</v>
      </c>
      <c r="B17" s="194" t="s">
        <v>562</v>
      </c>
      <c r="C17" s="195"/>
    </row>
    <row r="18" spans="1:3" ht="15" customHeight="1">
      <c r="A18" s="177" t="s">
        <v>736</v>
      </c>
      <c r="B18" s="193" t="s">
        <v>572</v>
      </c>
      <c r="C18" s="195">
        <f>SUM(C11:C17)</f>
        <v>3</v>
      </c>
    </row>
    <row r="19" spans="1:3" ht="15" customHeight="1">
      <c r="A19" s="177" t="s">
        <v>737</v>
      </c>
      <c r="B19" s="194" t="s">
        <v>842</v>
      </c>
      <c r="C19" s="195">
        <v>3</v>
      </c>
    </row>
    <row r="20" spans="1:3" ht="15" customHeight="1">
      <c r="A20" s="177" t="s">
        <v>738</v>
      </c>
      <c r="B20" s="194" t="s">
        <v>563</v>
      </c>
      <c r="C20" s="195"/>
    </row>
    <row r="21" spans="1:3" ht="15" customHeight="1">
      <c r="A21" s="177" t="s">
        <v>739</v>
      </c>
      <c r="B21" s="194" t="s">
        <v>564</v>
      </c>
      <c r="C21" s="195">
        <v>5</v>
      </c>
    </row>
    <row r="22" spans="1:3" ht="15" customHeight="1">
      <c r="A22" s="177" t="s">
        <v>740</v>
      </c>
      <c r="B22" s="193" t="s">
        <v>573</v>
      </c>
      <c r="C22" s="195">
        <f>SUM(C19:C21)</f>
        <v>8</v>
      </c>
    </row>
    <row r="23" spans="1:3" ht="15" customHeight="1">
      <c r="A23" s="177" t="s">
        <v>741</v>
      </c>
      <c r="B23" s="194" t="s">
        <v>565</v>
      </c>
      <c r="C23" s="195">
        <v>1</v>
      </c>
    </row>
    <row r="24" spans="1:3" ht="15" customHeight="1">
      <c r="A24" s="177" t="s">
        <v>742</v>
      </c>
      <c r="B24" s="194" t="s">
        <v>566</v>
      </c>
      <c r="C24" s="195">
        <v>5</v>
      </c>
    </row>
    <row r="25" spans="1:3" ht="22.5" customHeight="1">
      <c r="A25" s="177" t="s">
        <v>743</v>
      </c>
      <c r="B25" s="194" t="s">
        <v>843</v>
      </c>
      <c r="C25" s="195">
        <v>1</v>
      </c>
    </row>
    <row r="26" spans="1:3" ht="15" customHeight="1">
      <c r="A26" s="177" t="s">
        <v>744</v>
      </c>
      <c r="B26" s="193" t="s">
        <v>574</v>
      </c>
      <c r="C26" s="195">
        <f>SUM(C23:C25)</f>
        <v>7</v>
      </c>
    </row>
    <row r="27" spans="1:3" ht="15">
      <c r="A27" s="177" t="s">
        <v>745</v>
      </c>
      <c r="B27" s="193" t="s">
        <v>890</v>
      </c>
      <c r="C27" s="196">
        <f>SUM(C26,C22,C18,C10)</f>
        <v>18</v>
      </c>
    </row>
    <row r="28" spans="1:3" ht="25.5">
      <c r="A28" s="177" t="s">
        <v>746</v>
      </c>
      <c r="B28" s="194" t="s">
        <v>567</v>
      </c>
      <c r="C28" s="195"/>
    </row>
    <row r="29" spans="1:3" ht="25.5">
      <c r="A29" s="177" t="s">
        <v>747</v>
      </c>
      <c r="B29" s="194" t="s">
        <v>568</v>
      </c>
      <c r="C29" s="195"/>
    </row>
    <row r="30" spans="1:3" ht="15">
      <c r="A30" s="177" t="s">
        <v>748</v>
      </c>
      <c r="B30" s="194" t="s">
        <v>569</v>
      </c>
      <c r="C30" s="195"/>
    </row>
    <row r="31" spans="1:3" ht="15">
      <c r="A31" s="177" t="s">
        <v>749</v>
      </c>
      <c r="B31" s="194" t="s">
        <v>570</v>
      </c>
      <c r="C31" s="195"/>
    </row>
    <row r="32" spans="1:3" ht="25.5">
      <c r="A32" s="177" t="s">
        <v>750</v>
      </c>
      <c r="B32" s="193" t="s">
        <v>891</v>
      </c>
      <c r="C32" s="195">
        <f>SUM(C28:C31)</f>
        <v>0</v>
      </c>
    </row>
    <row r="33" spans="2:3" ht="15">
      <c r="B33" s="409"/>
      <c r="C33" s="410"/>
    </row>
    <row r="34" spans="2:3" ht="15">
      <c r="B34" s="411"/>
      <c r="C34" s="410"/>
    </row>
    <row r="35" ht="15">
      <c r="B35" s="145"/>
    </row>
  </sheetData>
  <sheetProtection/>
  <mergeCells count="5">
    <mergeCell ref="B33:C33"/>
    <mergeCell ref="B34:C34"/>
    <mergeCell ref="B1:C1"/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Juli</cp:lastModifiedBy>
  <cp:lastPrinted>2018-06-18T08:30:20Z</cp:lastPrinted>
  <dcterms:created xsi:type="dcterms:W3CDTF">2014-01-03T21:48:14Z</dcterms:created>
  <dcterms:modified xsi:type="dcterms:W3CDTF">2018-06-18T08:30:43Z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