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H:\erika\_GAZDÁLKODÁS HIVATAL\2018.KTV\"/>
    </mc:Choice>
  </mc:AlternateContent>
  <bookViews>
    <workbookView xWindow="0" yWindow="0" windowWidth="12990" windowHeight="11760"/>
  </bookViews>
  <sheets>
    <sheet name="bevételek cofog" sheetId="1" r:id="rId1"/>
    <sheet name="kiadások cofog" sheetId="2" r:id="rId2"/>
    <sheet name="3.EI felhasználás" sheetId="3" r:id="rId3"/>
    <sheet name="4. Gördülő" sheetId="4" r:id="rId4"/>
  </sheets>
  <definedNames>
    <definedName name="_xlnm.Print_Area" localSheetId="2">'3.EI felhasználás'!$A$1:$P$186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7" i="4"/>
  <c r="F7" i="4" s="1"/>
  <c r="E139" i="4"/>
  <c r="E146" i="4" s="1"/>
  <c r="E147" i="4" s="1"/>
  <c r="E136" i="4"/>
  <c r="E125" i="4"/>
  <c r="F125" i="4"/>
  <c r="G125" i="4"/>
  <c r="E126" i="4"/>
  <c r="F126" i="4"/>
  <c r="G126" i="4"/>
  <c r="E109" i="4"/>
  <c r="F109" i="4"/>
  <c r="G109" i="4"/>
  <c r="E78" i="4"/>
  <c r="F78" i="4"/>
  <c r="G78" i="4"/>
  <c r="E61" i="4"/>
  <c r="F61" i="4"/>
  <c r="G61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9" i="4"/>
  <c r="G130" i="4"/>
  <c r="G131" i="4"/>
  <c r="G132" i="4"/>
  <c r="G133" i="4"/>
  <c r="G134" i="4"/>
  <c r="G135" i="4"/>
  <c r="G137" i="4"/>
  <c r="G138" i="4"/>
  <c r="G140" i="4"/>
  <c r="G141" i="4"/>
  <c r="G142" i="4"/>
  <c r="G143" i="4"/>
  <c r="G144" i="4"/>
  <c r="G145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9" i="4"/>
  <c r="F130" i="4"/>
  <c r="F131" i="4"/>
  <c r="F132" i="4"/>
  <c r="F133" i="4"/>
  <c r="F134" i="4"/>
  <c r="F135" i="4"/>
  <c r="F136" i="4"/>
  <c r="G136" i="4" s="1"/>
  <c r="F137" i="4"/>
  <c r="F138" i="4"/>
  <c r="F140" i="4"/>
  <c r="F141" i="4"/>
  <c r="F142" i="4"/>
  <c r="F143" i="4"/>
  <c r="F144" i="4"/>
  <c r="F145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9" i="4"/>
  <c r="E130" i="4"/>
  <c r="E131" i="4"/>
  <c r="E132" i="4"/>
  <c r="E133" i="4"/>
  <c r="E134" i="4"/>
  <c r="E135" i="4"/>
  <c r="E137" i="4"/>
  <c r="E138" i="4"/>
  <c r="E140" i="4"/>
  <c r="E141" i="4"/>
  <c r="E142" i="4"/>
  <c r="E143" i="4"/>
  <c r="E144" i="4"/>
  <c r="E145" i="4"/>
  <c r="D32" i="2"/>
  <c r="D29" i="2"/>
  <c r="D249" i="1"/>
  <c r="F38" i="4" l="1"/>
  <c r="E62" i="4"/>
  <c r="E79" i="4" s="1"/>
  <c r="F62" i="4"/>
  <c r="F79" i="4" s="1"/>
  <c r="E38" i="4"/>
  <c r="F139" i="4"/>
  <c r="G8" i="4"/>
  <c r="G7" i="4"/>
  <c r="D49" i="2"/>
  <c r="E49" i="2" s="1"/>
  <c r="D104" i="4"/>
  <c r="E39" i="2"/>
  <c r="E42" i="2"/>
  <c r="E43" i="2"/>
  <c r="E44" i="2"/>
  <c r="E45" i="2"/>
  <c r="E46" i="2"/>
  <c r="E47" i="2"/>
  <c r="E48" i="2"/>
  <c r="E50" i="2"/>
  <c r="E52" i="2"/>
  <c r="E53" i="2"/>
  <c r="E55" i="2"/>
  <c r="E56" i="2"/>
  <c r="E57" i="2"/>
  <c r="E58" i="2"/>
  <c r="E59" i="2"/>
  <c r="E60" i="2"/>
  <c r="E61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9" i="2"/>
  <c r="E150" i="2"/>
  <c r="E151" i="2"/>
  <c r="E21" i="2"/>
  <c r="E22" i="2"/>
  <c r="E23" i="2"/>
  <c r="E26" i="2"/>
  <c r="E27" i="2"/>
  <c r="E28" i="2"/>
  <c r="E30" i="2"/>
  <c r="E31" i="2"/>
  <c r="E34" i="2"/>
  <c r="E36" i="2"/>
  <c r="D62" i="2"/>
  <c r="E62" i="2" s="1"/>
  <c r="D41" i="2"/>
  <c r="E41" i="2" s="1"/>
  <c r="E38" i="2"/>
  <c r="E35" i="2"/>
  <c r="E32" i="2"/>
  <c r="E29" i="2"/>
  <c r="D12" i="2"/>
  <c r="F172" i="1"/>
  <c r="F146" i="4" l="1"/>
  <c r="F147" i="4" s="1"/>
  <c r="G139" i="4"/>
  <c r="G146" i="4" s="1"/>
  <c r="G147" i="4" s="1"/>
  <c r="G62" i="4"/>
  <c r="G79" i="4" s="1"/>
  <c r="G38" i="4"/>
  <c r="F253" i="1"/>
  <c r="F263" i="1" s="1"/>
  <c r="F230" i="1"/>
  <c r="F264" i="1" l="1"/>
  <c r="D14" i="4"/>
  <c r="D133" i="4"/>
  <c r="D139" i="4" s="1"/>
  <c r="D146" i="4" s="1"/>
  <c r="D124" i="4"/>
  <c r="D115" i="4"/>
  <c r="D108" i="4"/>
  <c r="D93" i="4"/>
  <c r="D86" i="4"/>
  <c r="D71" i="4"/>
  <c r="D78" i="4" s="1"/>
  <c r="D60" i="4"/>
  <c r="D51" i="4"/>
  <c r="D46" i="4"/>
  <c r="D37" i="4"/>
  <c r="D23" i="4"/>
  <c r="D125" i="4" l="1"/>
  <c r="D109" i="4"/>
  <c r="D126" i="4"/>
  <c r="D147" i="4" s="1"/>
  <c r="D61" i="4"/>
  <c r="D62" i="4"/>
  <c r="D79" i="4" s="1"/>
  <c r="D38" i="4"/>
  <c r="E178" i="3"/>
  <c r="E185" i="3" s="1"/>
  <c r="F178" i="3"/>
  <c r="F185" i="3" s="1"/>
  <c r="F186" i="3" s="1"/>
  <c r="G178" i="3"/>
  <c r="H178" i="3"/>
  <c r="I178" i="3"/>
  <c r="I185" i="3" s="1"/>
  <c r="J178" i="3"/>
  <c r="J185" i="3" s="1"/>
  <c r="J186" i="3" s="1"/>
  <c r="K178" i="3"/>
  <c r="L178" i="3"/>
  <c r="M178" i="3"/>
  <c r="M185" i="3" s="1"/>
  <c r="N178" i="3"/>
  <c r="N185" i="3" s="1"/>
  <c r="N186" i="3" s="1"/>
  <c r="O178" i="3"/>
  <c r="D178" i="3"/>
  <c r="F158" i="3"/>
  <c r="K158" i="3"/>
  <c r="P175" i="3"/>
  <c r="E172" i="3"/>
  <c r="F172" i="3"/>
  <c r="G172" i="3"/>
  <c r="G158" i="3" s="1"/>
  <c r="H172" i="3"/>
  <c r="I172" i="3"/>
  <c r="J172" i="3"/>
  <c r="K172" i="3"/>
  <c r="L172" i="3"/>
  <c r="L158" i="3" s="1"/>
  <c r="M172" i="3"/>
  <c r="N172" i="3"/>
  <c r="N158" i="3" s="1"/>
  <c r="O172" i="3"/>
  <c r="O158" i="3" s="1"/>
  <c r="D172" i="3"/>
  <c r="P172" i="3" s="1"/>
  <c r="P159" i="3"/>
  <c r="P160" i="3"/>
  <c r="P161" i="3"/>
  <c r="E133" i="3"/>
  <c r="E138" i="3" s="1"/>
  <c r="E156" i="3" s="1"/>
  <c r="F133" i="3"/>
  <c r="F138" i="3" s="1"/>
  <c r="F156" i="3" s="1"/>
  <c r="G133" i="3"/>
  <c r="G138" i="3" s="1"/>
  <c r="G156" i="3" s="1"/>
  <c r="H133" i="3"/>
  <c r="H138" i="3" s="1"/>
  <c r="H156" i="3" s="1"/>
  <c r="I133" i="3"/>
  <c r="I138" i="3" s="1"/>
  <c r="I156" i="3" s="1"/>
  <c r="J133" i="3"/>
  <c r="J138" i="3" s="1"/>
  <c r="J156" i="3" s="1"/>
  <c r="K133" i="3"/>
  <c r="K138" i="3" s="1"/>
  <c r="K156" i="3" s="1"/>
  <c r="L133" i="3"/>
  <c r="L138" i="3" s="1"/>
  <c r="L156" i="3" s="1"/>
  <c r="M133" i="3"/>
  <c r="M138" i="3" s="1"/>
  <c r="M156" i="3" s="1"/>
  <c r="N133" i="3"/>
  <c r="N138" i="3" s="1"/>
  <c r="N156" i="3" s="1"/>
  <c r="O133" i="3"/>
  <c r="O138" i="3" s="1"/>
  <c r="O156" i="3" s="1"/>
  <c r="D133" i="3"/>
  <c r="D138" i="3" s="1"/>
  <c r="E65" i="3"/>
  <c r="E80" i="3" s="1"/>
  <c r="E158" i="3" s="1"/>
  <c r="F65" i="3"/>
  <c r="F80" i="3" s="1"/>
  <c r="G65" i="3"/>
  <c r="G80" i="3" s="1"/>
  <c r="H65" i="3"/>
  <c r="H80" i="3" s="1"/>
  <c r="I65" i="3"/>
  <c r="I80" i="3" s="1"/>
  <c r="I158" i="3" s="1"/>
  <c r="J65" i="3"/>
  <c r="J80" i="3" s="1"/>
  <c r="J158" i="3" s="1"/>
  <c r="K65" i="3"/>
  <c r="K80" i="3" s="1"/>
  <c r="L65" i="3"/>
  <c r="L80" i="3" s="1"/>
  <c r="M65" i="3"/>
  <c r="M80" i="3" s="1"/>
  <c r="M158" i="3" s="1"/>
  <c r="N65" i="3"/>
  <c r="N80" i="3" s="1"/>
  <c r="O65" i="3"/>
  <c r="O80" i="3" s="1"/>
  <c r="D65" i="3"/>
  <c r="D80" i="3" s="1"/>
  <c r="E32" i="3"/>
  <c r="F32" i="3"/>
  <c r="G32" i="3"/>
  <c r="H32" i="3"/>
  <c r="I32" i="3"/>
  <c r="J32" i="3"/>
  <c r="K32" i="3"/>
  <c r="L32" i="3"/>
  <c r="M32" i="3"/>
  <c r="N32" i="3"/>
  <c r="O32" i="3"/>
  <c r="D32" i="3"/>
  <c r="E26" i="3"/>
  <c r="F26" i="3"/>
  <c r="G26" i="3"/>
  <c r="H26" i="3"/>
  <c r="I26" i="3"/>
  <c r="J26" i="3"/>
  <c r="K26" i="3"/>
  <c r="L26" i="3"/>
  <c r="M26" i="3"/>
  <c r="N26" i="3"/>
  <c r="O26" i="3"/>
  <c r="D26" i="3"/>
  <c r="E23" i="3"/>
  <c r="F23" i="3"/>
  <c r="G23" i="3"/>
  <c r="H23" i="3"/>
  <c r="I23" i="3"/>
  <c r="J23" i="3"/>
  <c r="K23" i="3"/>
  <c r="L23" i="3"/>
  <c r="M23" i="3"/>
  <c r="N23" i="3"/>
  <c r="O23" i="3"/>
  <c r="D23" i="3"/>
  <c r="E15" i="3"/>
  <c r="F15" i="3"/>
  <c r="G15" i="3"/>
  <c r="H15" i="3"/>
  <c r="I15" i="3"/>
  <c r="J15" i="3"/>
  <c r="K15" i="3"/>
  <c r="L15" i="3"/>
  <c r="M15" i="3"/>
  <c r="N15" i="3"/>
  <c r="O15" i="3"/>
  <c r="D15" i="3"/>
  <c r="E12" i="3"/>
  <c r="F12" i="3"/>
  <c r="G12" i="3"/>
  <c r="G33" i="3" s="1"/>
  <c r="H12" i="3"/>
  <c r="H33" i="3" s="1"/>
  <c r="I12" i="3"/>
  <c r="J12" i="3"/>
  <c r="K12" i="3"/>
  <c r="K33" i="3" s="1"/>
  <c r="L12" i="3"/>
  <c r="M12" i="3"/>
  <c r="N12" i="3"/>
  <c r="O12" i="3"/>
  <c r="O33" i="3" s="1"/>
  <c r="D12" i="3"/>
  <c r="E7" i="3"/>
  <c r="F7" i="3"/>
  <c r="G7" i="3"/>
  <c r="H7" i="3"/>
  <c r="I7" i="3"/>
  <c r="J7" i="3"/>
  <c r="K7" i="3"/>
  <c r="L7" i="3"/>
  <c r="M7" i="3"/>
  <c r="N7" i="3"/>
  <c r="O7" i="3"/>
  <c r="D7" i="3"/>
  <c r="P5" i="3"/>
  <c r="P6" i="3"/>
  <c r="P8" i="3"/>
  <c r="P9" i="3"/>
  <c r="P10" i="3"/>
  <c r="P13" i="3"/>
  <c r="P14" i="3"/>
  <c r="P16" i="3"/>
  <c r="P17" i="3"/>
  <c r="P18" i="3"/>
  <c r="P19" i="3"/>
  <c r="P20" i="3"/>
  <c r="P21" i="3"/>
  <c r="P22" i="3"/>
  <c r="P24" i="3"/>
  <c r="P25" i="3"/>
  <c r="P27" i="3"/>
  <c r="P29" i="3"/>
  <c r="P30" i="3"/>
  <c r="P31" i="3"/>
  <c r="P58" i="3"/>
  <c r="P59" i="3"/>
  <c r="P60" i="3"/>
  <c r="P61" i="3"/>
  <c r="P62" i="3"/>
  <c r="P63" i="3"/>
  <c r="P64" i="3"/>
  <c r="P93" i="3"/>
  <c r="P124" i="3"/>
  <c r="P130" i="3"/>
  <c r="P155" i="3"/>
  <c r="P168" i="3"/>
  <c r="L33" i="3" l="1"/>
  <c r="H158" i="3"/>
  <c r="M186" i="3"/>
  <c r="E186" i="3"/>
  <c r="L185" i="3"/>
  <c r="L186" i="3" s="1"/>
  <c r="H185" i="3"/>
  <c r="H186" i="3" s="1"/>
  <c r="O185" i="3"/>
  <c r="O186" i="3" s="1"/>
  <c r="K185" i="3"/>
  <c r="K186" i="3" s="1"/>
  <c r="G185" i="3"/>
  <c r="G186" i="3" s="1"/>
  <c r="J33" i="3"/>
  <c r="J57" i="3" s="1"/>
  <c r="I186" i="3"/>
  <c r="D158" i="3"/>
  <c r="D185" i="3"/>
  <c r="K57" i="3"/>
  <c r="K81" i="3" s="1"/>
  <c r="K94" i="3" s="1"/>
  <c r="I33" i="3"/>
  <c r="I57" i="3" s="1"/>
  <c r="I81" i="3" s="1"/>
  <c r="I94" i="3" s="1"/>
  <c r="N33" i="3"/>
  <c r="N57" i="3" s="1"/>
  <c r="N81" i="3" s="1"/>
  <c r="N94" i="3" s="1"/>
  <c r="M33" i="3"/>
  <c r="M57" i="3" s="1"/>
  <c r="G57" i="3"/>
  <c r="G81" i="3" s="1"/>
  <c r="G94" i="3" s="1"/>
  <c r="E33" i="3"/>
  <c r="E57" i="3" s="1"/>
  <c r="O57" i="3"/>
  <c r="O81" i="3" s="1"/>
  <c r="O94" i="3" s="1"/>
  <c r="P178" i="3"/>
  <c r="D156" i="3"/>
  <c r="P138" i="3"/>
  <c r="P156" i="3" s="1"/>
  <c r="P12" i="3"/>
  <c r="P133" i="3"/>
  <c r="D33" i="3"/>
  <c r="F33" i="3"/>
  <c r="F57" i="3" s="1"/>
  <c r="P65" i="3"/>
  <c r="P80" i="3" s="1"/>
  <c r="L57" i="3"/>
  <c r="H57" i="3"/>
  <c r="P15" i="3"/>
  <c r="P23" i="3"/>
  <c r="P26" i="3"/>
  <c r="P32" i="3"/>
  <c r="P7" i="3"/>
  <c r="D132" i="2"/>
  <c r="E132" i="2" s="1"/>
  <c r="D63" i="2"/>
  <c r="E63" i="2" s="1"/>
  <c r="D33" i="2"/>
  <c r="E33" i="2" s="1"/>
  <c r="P158" i="3" l="1"/>
  <c r="D57" i="3"/>
  <c r="P33" i="3"/>
  <c r="P57" i="3" s="1"/>
  <c r="K157" i="3"/>
  <c r="D186" i="3"/>
  <c r="P186" i="3" s="1"/>
  <c r="P185" i="3"/>
  <c r="G157" i="3"/>
  <c r="I157" i="3"/>
  <c r="O157" i="3"/>
  <c r="N157" i="3"/>
  <c r="J81" i="3"/>
  <c r="J94" i="3" s="1"/>
  <c r="J157" i="3"/>
  <c r="H81" i="3"/>
  <c r="H94" i="3" s="1"/>
  <c r="H157" i="3"/>
  <c r="F81" i="3"/>
  <c r="F94" i="3" s="1"/>
  <c r="F157" i="3"/>
  <c r="L81" i="3"/>
  <c r="L94" i="3" s="1"/>
  <c r="L157" i="3"/>
  <c r="E81" i="3"/>
  <c r="E94" i="3" s="1"/>
  <c r="E157" i="3"/>
  <c r="M81" i="3"/>
  <c r="M94" i="3" s="1"/>
  <c r="M157" i="3"/>
  <c r="D81" i="3"/>
  <c r="D94" i="3" s="1"/>
  <c r="D157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D20" i="2"/>
  <c r="E20" i="2" s="1"/>
  <c r="D24" i="2"/>
  <c r="E24" i="2" s="1"/>
  <c r="D37" i="2"/>
  <c r="E37" i="2" s="1"/>
  <c r="D40" i="2"/>
  <c r="E40" i="2" s="1"/>
  <c r="D51" i="2"/>
  <c r="E51" i="2" s="1"/>
  <c r="D54" i="2"/>
  <c r="E54" i="2" s="1"/>
  <c r="E6" i="1"/>
  <c r="E7" i="1"/>
  <c r="E8" i="1"/>
  <c r="E9" i="1"/>
  <c r="E10" i="1"/>
  <c r="E11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9" i="1"/>
  <c r="E160" i="1"/>
  <c r="E161" i="1"/>
  <c r="E162" i="1"/>
  <c r="E164" i="1"/>
  <c r="E165" i="1"/>
  <c r="E166" i="1"/>
  <c r="E167" i="1"/>
  <c r="E169" i="1"/>
  <c r="E170" i="1"/>
  <c r="E171" i="1"/>
  <c r="D172" i="1"/>
  <c r="E172" i="1" s="1"/>
  <c r="E173" i="1"/>
  <c r="E174" i="1"/>
  <c r="E175" i="1"/>
  <c r="E176" i="1"/>
  <c r="E177" i="1"/>
  <c r="E178" i="1"/>
  <c r="E179" i="1"/>
  <c r="E180" i="1"/>
  <c r="E231" i="1"/>
  <c r="E232" i="1"/>
  <c r="E233" i="1"/>
  <c r="E234" i="1"/>
  <c r="E235" i="1"/>
  <c r="E244" i="1"/>
  <c r="E245" i="1"/>
  <c r="E246" i="1"/>
  <c r="E247" i="1"/>
  <c r="E248" i="1"/>
  <c r="E249" i="1"/>
  <c r="E250" i="1"/>
  <c r="E251" i="1"/>
  <c r="E252" i="1"/>
  <c r="E254" i="1"/>
  <c r="E255" i="1"/>
  <c r="E256" i="1"/>
  <c r="E257" i="1"/>
  <c r="E258" i="1"/>
  <c r="E259" i="1"/>
  <c r="E260" i="1"/>
  <c r="P157" i="3" l="1"/>
  <c r="P94" i="3"/>
  <c r="P81" i="3"/>
  <c r="D253" i="1"/>
  <c r="E253" i="1" s="1"/>
  <c r="D64" i="2"/>
  <c r="E64" i="2" s="1"/>
  <c r="D25" i="2"/>
  <c r="E25" i="2" s="1"/>
  <c r="D152" i="2"/>
  <c r="E152" i="2" s="1"/>
  <c r="D263" i="1" l="1"/>
  <c r="E263" i="1" s="1"/>
  <c r="D148" i="2"/>
  <c r="E148" i="2" s="1"/>
  <c r="D230" i="1"/>
  <c r="D153" i="2" l="1"/>
  <c r="E153" i="2" s="1"/>
  <c r="E230" i="1"/>
  <c r="D264" i="1"/>
  <c r="E264" i="1" s="1"/>
</calcChain>
</file>

<file path=xl/sharedStrings.xml><?xml version="1.0" encoding="utf-8"?>
<sst xmlns="http://schemas.openxmlformats.org/spreadsheetml/2006/main" count="2177" uniqueCount="904">
  <si>
    <t xml:space="preserve">BEVÉTELEK ÖSSZESEN </t>
  </si>
  <si>
    <t>38.</t>
  </si>
  <si>
    <t>B8</t>
  </si>
  <si>
    <t xml:space="preserve">Finanszírozási bevételek </t>
  </si>
  <si>
    <t>37.</t>
  </si>
  <si>
    <t>B83</t>
  </si>
  <si>
    <t>Adóssághoz nem kapcsolódó származékos ügyletek bevételei</t>
  </si>
  <si>
    <t>36.</t>
  </si>
  <si>
    <t>B82</t>
  </si>
  <si>
    <t xml:space="preserve">Külföldi finanszírozás bevételei </t>
  </si>
  <si>
    <t>35.</t>
  </si>
  <si>
    <t>B824</t>
  </si>
  <si>
    <t>ebből: külföldi pénzintézetek</t>
  </si>
  <si>
    <t>259.</t>
  </si>
  <si>
    <t>ebből: más kormányok</t>
  </si>
  <si>
    <t>258.</t>
  </si>
  <si>
    <t>ebből: nemzetközi fejlesztési szervezetek</t>
  </si>
  <si>
    <t>257.</t>
  </si>
  <si>
    <t xml:space="preserve">Külföldi hitelek, kölcsönök felvétele </t>
  </si>
  <si>
    <t>256.</t>
  </si>
  <si>
    <t>B823</t>
  </si>
  <si>
    <t>Külföldi értékpapírok kibocsátása</t>
  </si>
  <si>
    <t>255.</t>
  </si>
  <si>
    <t>B822</t>
  </si>
  <si>
    <t>Befektetési célú külföldi értékpapírok beváltása, értékesítése</t>
  </si>
  <si>
    <t>254.</t>
  </si>
  <si>
    <t>B821</t>
  </si>
  <si>
    <t>Forgatási célú külföldi értékpapírok beváltása,  értékesítése</t>
  </si>
  <si>
    <t>253.</t>
  </si>
  <si>
    <t>B81</t>
  </si>
  <si>
    <t xml:space="preserve">Belföldi finanszírozás bevételei </t>
  </si>
  <si>
    <t>34.</t>
  </si>
  <si>
    <t>B818</t>
  </si>
  <si>
    <t>ebből: tulajdonosi kölcsönök visszatérülése</t>
  </si>
  <si>
    <t>251.</t>
  </si>
  <si>
    <t xml:space="preserve">Központi költségvetés sajátos finanszírozási bevételei </t>
  </si>
  <si>
    <t>42.</t>
  </si>
  <si>
    <t>B817</t>
  </si>
  <si>
    <t>Betétek megszüntetése</t>
  </si>
  <si>
    <t>41.</t>
  </si>
  <si>
    <t>B816</t>
  </si>
  <si>
    <t>Központi, irányító szervi támogatás</t>
  </si>
  <si>
    <t>33.</t>
  </si>
  <si>
    <t>B815</t>
  </si>
  <si>
    <t>Államháztartáson belüli megelőlegezések törlesztése</t>
  </si>
  <si>
    <t>39.</t>
  </si>
  <si>
    <t>B814</t>
  </si>
  <si>
    <t>Államháztartáson belüli megelőlegezések</t>
  </si>
  <si>
    <t>B813</t>
  </si>
  <si>
    <t xml:space="preserve">Maradvány igénybevétele </t>
  </si>
  <si>
    <t>32.</t>
  </si>
  <si>
    <t>B8132</t>
  </si>
  <si>
    <t>Előző év vállalkozási maradványának igénybevétele FELHALMOZÁSRA</t>
  </si>
  <si>
    <t>244.</t>
  </si>
  <si>
    <t>Előző év vállalkozási maradványának igénybevétele MŰKÖDÉSRE</t>
  </si>
  <si>
    <t>243.</t>
  </si>
  <si>
    <t>31.</t>
  </si>
  <si>
    <t>30.</t>
  </si>
  <si>
    <t>B812</t>
  </si>
  <si>
    <t xml:space="preserve">Belföldi értékpapírok bevételei </t>
  </si>
  <si>
    <t>29.</t>
  </si>
  <si>
    <t>B8124</t>
  </si>
  <si>
    <t>Befektetési célú belföldi értékpapírok kibocsátása</t>
  </si>
  <si>
    <t>239.</t>
  </si>
  <si>
    <t>B8123</t>
  </si>
  <si>
    <t>ebből: kárpótlási jegyek</t>
  </si>
  <si>
    <t>238.</t>
  </si>
  <si>
    <t xml:space="preserve">Befektetési célú belföldi értékpapírok beváltása, értékesítése </t>
  </si>
  <si>
    <t>237.</t>
  </si>
  <si>
    <t>B8122</t>
  </si>
  <si>
    <t>Forgatási célú belföldi értékpapírok kibocsátása</t>
  </si>
  <si>
    <t>236.</t>
  </si>
  <si>
    <t>B8121</t>
  </si>
  <si>
    <t>ebből: befektetési jegyek</t>
  </si>
  <si>
    <t>235.</t>
  </si>
  <si>
    <t xml:space="preserve">Forgatási célú belföldi értékpapírok beváltása, értékesítése </t>
  </si>
  <si>
    <t>234.</t>
  </si>
  <si>
    <t>B811</t>
  </si>
  <si>
    <t xml:space="preserve">Hitel-, kölcsönfelvétel államháztartáson kívülről </t>
  </si>
  <si>
    <t>28.</t>
  </si>
  <si>
    <t>B8113</t>
  </si>
  <si>
    <t>ebből: pénzügyi vállalkozás</t>
  </si>
  <si>
    <t>232.</t>
  </si>
  <si>
    <t>Rövid lejáratú hitelek, kölcsönök felvétele</t>
  </si>
  <si>
    <t>231.</t>
  </si>
  <si>
    <t>B8112</t>
  </si>
  <si>
    <t>Likviditási célú hitelek, kölcsönök felvétele pénzügyi vállalkozástól</t>
  </si>
  <si>
    <t>230.</t>
  </si>
  <si>
    <t>B8111</t>
  </si>
  <si>
    <t>229.</t>
  </si>
  <si>
    <t xml:space="preserve">Hosszú lejáratú hitelek, kölcsönök felvétele </t>
  </si>
  <si>
    <t>228.</t>
  </si>
  <si>
    <t>B1-B7</t>
  </si>
  <si>
    <t xml:space="preserve">Költségvetési bevételek </t>
  </si>
  <si>
    <t>27.</t>
  </si>
  <si>
    <t>B7</t>
  </si>
  <si>
    <t xml:space="preserve">Felhalmozási célú átvett pénzeszközök </t>
  </si>
  <si>
    <t>26.</t>
  </si>
  <si>
    <t>B73</t>
  </si>
  <si>
    <t xml:space="preserve">Egyéb felhalmozási célú átvett pénzeszközök </t>
  </si>
  <si>
    <t>57.</t>
  </si>
  <si>
    <t>egyéb külföldiektől</t>
  </si>
  <si>
    <t>222.</t>
  </si>
  <si>
    <t>kormányok és nemzetközi szervezetektől</t>
  </si>
  <si>
    <t>221.</t>
  </si>
  <si>
    <t>Európai Uniótól</t>
  </si>
  <si>
    <t>220.</t>
  </si>
  <si>
    <t>egyéb vállalkozásoktól</t>
  </si>
  <si>
    <t>219.</t>
  </si>
  <si>
    <t>önkormányzati többségi tulajdonú nem pénzügyi vállalkozásoktól</t>
  </si>
  <si>
    <t>218.</t>
  </si>
  <si>
    <t>állami többségi tulajdonú nem pénzügyi vállalkozásoktól</t>
  </si>
  <si>
    <t>217.</t>
  </si>
  <si>
    <t>pénzügyi vállalkozásoktól</t>
  </si>
  <si>
    <t>216.</t>
  </si>
  <si>
    <t>háztartásoktól</t>
  </si>
  <si>
    <t>215.</t>
  </si>
  <si>
    <t>egyéb civil szervezetektől</t>
  </si>
  <si>
    <t>214.</t>
  </si>
  <si>
    <t>egyházi jogi személyektől</t>
  </si>
  <si>
    <t>213.</t>
  </si>
  <si>
    <t>B72</t>
  </si>
  <si>
    <t xml:space="preserve">Felhalmozási célú visszatérítendő támogatások, kölcsönök visszatérülése államháztartáson kívülről </t>
  </si>
  <si>
    <t>56.</t>
  </si>
  <si>
    <t>211.</t>
  </si>
  <si>
    <t>210.</t>
  </si>
  <si>
    <t xml:space="preserve">Európai Uniótól </t>
  </si>
  <si>
    <t>209.</t>
  </si>
  <si>
    <t>208.</t>
  </si>
  <si>
    <t>207.</t>
  </si>
  <si>
    <t>206.</t>
  </si>
  <si>
    <t>205.</t>
  </si>
  <si>
    <t>204.</t>
  </si>
  <si>
    <t>203.</t>
  </si>
  <si>
    <t>202.</t>
  </si>
  <si>
    <t>B71</t>
  </si>
  <si>
    <t>Felhalmozási célú garancia- és kezességvállalásból származó megtérülések államháztartáson kívülről</t>
  </si>
  <si>
    <t>55.</t>
  </si>
  <si>
    <t>B6</t>
  </si>
  <si>
    <t xml:space="preserve">Működési célú átvett pénzeszközök </t>
  </si>
  <si>
    <t>25.</t>
  </si>
  <si>
    <t>B63</t>
  </si>
  <si>
    <t xml:space="preserve">Egyéb működési célú átvett pénzeszközök </t>
  </si>
  <si>
    <t>199.</t>
  </si>
  <si>
    <t>198.</t>
  </si>
  <si>
    <t>197.</t>
  </si>
  <si>
    <t>196.</t>
  </si>
  <si>
    <t>195.</t>
  </si>
  <si>
    <t>194.</t>
  </si>
  <si>
    <t>193.</t>
  </si>
  <si>
    <t>192.</t>
  </si>
  <si>
    <t>191.</t>
  </si>
  <si>
    <t>190.</t>
  </si>
  <si>
    <t>189.</t>
  </si>
  <si>
    <t>B62</t>
  </si>
  <si>
    <t xml:space="preserve">Működési célú visszatérítendő támogatások, kölcsönök visszatérülése államháztartáson kívülről </t>
  </si>
  <si>
    <t>188.</t>
  </si>
  <si>
    <t>187.</t>
  </si>
  <si>
    <t>186.</t>
  </si>
  <si>
    <t>185.</t>
  </si>
  <si>
    <t>184.</t>
  </si>
  <si>
    <t>183.</t>
  </si>
  <si>
    <t>182.</t>
  </si>
  <si>
    <t>181.</t>
  </si>
  <si>
    <t>180.</t>
  </si>
  <si>
    <t>179.</t>
  </si>
  <si>
    <t>178.</t>
  </si>
  <si>
    <t>B61</t>
  </si>
  <si>
    <t>Működési célú garancia- és kezességvállalásból származó megtérülések államháztartáson kívülről</t>
  </si>
  <si>
    <t>177.</t>
  </si>
  <si>
    <t>B5</t>
  </si>
  <si>
    <t xml:space="preserve">Felhalmozási bevételek </t>
  </si>
  <si>
    <t>24.</t>
  </si>
  <si>
    <t>B55</t>
  </si>
  <si>
    <t>Részesedések megszűnéséhez kapcsolódó bevételek</t>
  </si>
  <si>
    <t>175.</t>
  </si>
  <si>
    <t>B54</t>
  </si>
  <si>
    <t>ebből: privatizációból származó bevétel</t>
  </si>
  <si>
    <t>174.</t>
  </si>
  <si>
    <t xml:space="preserve">Részesedések értékesítése </t>
  </si>
  <si>
    <t>173.</t>
  </si>
  <si>
    <t>B53</t>
  </si>
  <si>
    <t>Egyéb tárgyi eszközök értékesítése</t>
  </si>
  <si>
    <t>172.</t>
  </si>
  <si>
    <t>B52</t>
  </si>
  <si>
    <t>ebből: termőföld-eladás bevételei</t>
  </si>
  <si>
    <t>171.</t>
  </si>
  <si>
    <t xml:space="preserve">Ingatlanok értékesítése </t>
  </si>
  <si>
    <t>170.</t>
  </si>
  <si>
    <t>B51</t>
  </si>
  <si>
    <t>ebből: kiotói egységek és kibocsátási egységek eladásából befolyt eladási ár</t>
  </si>
  <si>
    <t>169.</t>
  </si>
  <si>
    <t xml:space="preserve">Immateriális javak értékesítése </t>
  </si>
  <si>
    <t>168.</t>
  </si>
  <si>
    <t>B4</t>
  </si>
  <si>
    <t>Működési bevételek</t>
  </si>
  <si>
    <t>23.</t>
  </si>
  <si>
    <t>B410</t>
  </si>
  <si>
    <t>ebből: költségek visszatérítései</t>
  </si>
  <si>
    <t>166.</t>
  </si>
  <si>
    <t>ebből: szerződésben vállalt kötelezettségek elmulasztásához kapcsolódó bevételek, káreseményekkel kapcsolatosan kapott bevételek, biztosítási bevételek, visszakapott óvadék (kaució), bánatpénz</t>
  </si>
  <si>
    <t>165.</t>
  </si>
  <si>
    <t>ebből: biztosító által fizetett kártérítés</t>
  </si>
  <si>
    <t>164.</t>
  </si>
  <si>
    <t xml:space="preserve">Egyéb működési bevételek </t>
  </si>
  <si>
    <t>22.</t>
  </si>
  <si>
    <t>B409</t>
  </si>
  <si>
    <t>ebből: valuta és deviza eszközök realizált árfolyamnyeresége</t>
  </si>
  <si>
    <t>69.</t>
  </si>
  <si>
    <t>ebből: hitelviszonyt megtestesítő értékpapírok kibocsátási nyeresége</t>
  </si>
  <si>
    <t>68.</t>
  </si>
  <si>
    <t>ebből: hitelviszonyt megtestesítő értékpapírok értékesítési nyeresége</t>
  </si>
  <si>
    <t>67.</t>
  </si>
  <si>
    <t>ebből: részesedések értékesítéséhez kapcsolódó realizált nyereség</t>
  </si>
  <si>
    <t>66.</t>
  </si>
  <si>
    <t xml:space="preserve">Egyéb pénzügyi műveletek bevételei </t>
  </si>
  <si>
    <t>21.</t>
  </si>
  <si>
    <t>B408</t>
  </si>
  <si>
    <t>ebből: fedezeti ügyletek kamatbevételei</t>
  </si>
  <si>
    <t>64.</t>
  </si>
  <si>
    <t>ebből: befektetési jegyek kamatbevételei</t>
  </si>
  <si>
    <t>63.</t>
  </si>
  <si>
    <t>ebből: államháztartáson belül</t>
  </si>
  <si>
    <t>62.</t>
  </si>
  <si>
    <t xml:space="preserve">Kamatbevételek </t>
  </si>
  <si>
    <t>20.</t>
  </si>
  <si>
    <t>B407</t>
  </si>
  <si>
    <t>Általános forgalmi adó visszatérítése</t>
  </si>
  <si>
    <t>19.</t>
  </si>
  <si>
    <t>B406</t>
  </si>
  <si>
    <t>Kiszámlázott általános forgalmi adó</t>
  </si>
  <si>
    <t>18.</t>
  </si>
  <si>
    <t>B405</t>
  </si>
  <si>
    <t>Ellátási díjak</t>
  </si>
  <si>
    <t>58.</t>
  </si>
  <si>
    <t>B404</t>
  </si>
  <si>
    <t>ebből: egyéb részesedések után kapott osztalék</t>
  </si>
  <si>
    <t>ebből:  önkormányzati többségi tulajdonú vállalkozástól kapott osztalék</t>
  </si>
  <si>
    <t>ebből: állami többségi tulajdonú vállalkozástól kapott osztalék</t>
  </si>
  <si>
    <t>ebből: önkormányzati vagyon vagyonkezelésbe adásából származó bevétel</t>
  </si>
  <si>
    <t>54.</t>
  </si>
  <si>
    <t>ebből: önkormányzati vagyon üzemeltetéséből, koncesszióból származó bevétel</t>
  </si>
  <si>
    <t>53.</t>
  </si>
  <si>
    <t>ebből: vadászati jog bérbeadásból származó bevétel</t>
  </si>
  <si>
    <t>52.</t>
  </si>
  <si>
    <t xml:space="preserve">Tulajdonosi bevételek </t>
  </si>
  <si>
    <t>51.</t>
  </si>
  <si>
    <t>B403</t>
  </si>
  <si>
    <t>50.</t>
  </si>
  <si>
    <t>Közvetített szolgáltatások értéke</t>
  </si>
  <si>
    <t>49.</t>
  </si>
  <si>
    <t>B402</t>
  </si>
  <si>
    <t>ebből: utak használata ellenében beszedett használati díj, pótdíj, elektronikus útdíj</t>
  </si>
  <si>
    <t>48.</t>
  </si>
  <si>
    <t>ebből:tárgyi eszközök bérbeadásából származó bevétel</t>
  </si>
  <si>
    <t>47.</t>
  </si>
  <si>
    <t>Szolgáltatások ellenértéke</t>
  </si>
  <si>
    <t>17.</t>
  </si>
  <si>
    <t>B401</t>
  </si>
  <si>
    <t>Áru- és készletértékesítés ellenértéke</t>
  </si>
  <si>
    <t>16.</t>
  </si>
  <si>
    <t>B3</t>
  </si>
  <si>
    <t xml:space="preserve">Közhatalmi bevételek </t>
  </si>
  <si>
    <t>15.</t>
  </si>
  <si>
    <t>B36</t>
  </si>
  <si>
    <t xml:space="preserve">Egyéb közhatalmi bevételek </t>
  </si>
  <si>
    <t>14.</t>
  </si>
  <si>
    <t>egyéb bírság</t>
  </si>
  <si>
    <t>135.</t>
  </si>
  <si>
    <t>szabálysértési pénz- és helyszíni mbírság és a közlekedési szabályszegések után kiszabott közigazgatási bírság helyi önkormányzatot megillető része</t>
  </si>
  <si>
    <t>134.</t>
  </si>
  <si>
    <t>építésügyi bírság</t>
  </si>
  <si>
    <t>133.</t>
  </si>
  <si>
    <t>műemlékvédelmi bírság</t>
  </si>
  <si>
    <t>132.</t>
  </si>
  <si>
    <t>természetvédelmi bírság</t>
  </si>
  <si>
    <t>131.</t>
  </si>
  <si>
    <t>környezetvédelmi bírság</t>
  </si>
  <si>
    <t>130.</t>
  </si>
  <si>
    <t>mezőgazdasági termelést érintő időjárási és más természeti kockázatok kezeléséről szóló törvény szerinti kárenyhítési hozzájárulás</t>
  </si>
  <si>
    <t>129.</t>
  </si>
  <si>
    <t>ebrendészeti hozzájárulás</t>
  </si>
  <si>
    <t>128.</t>
  </si>
  <si>
    <t>felügyeleti díjak</t>
  </si>
  <si>
    <t>127.</t>
  </si>
  <si>
    <t>igazgatási szolgáltatási díjak</t>
  </si>
  <si>
    <t>126.</t>
  </si>
  <si>
    <t>eljárási illetékek</t>
  </si>
  <si>
    <t>125.</t>
  </si>
  <si>
    <t>cégnyílvántartás bevételei</t>
  </si>
  <si>
    <t>124.</t>
  </si>
  <si>
    <t>B35</t>
  </si>
  <si>
    <t xml:space="preserve">Termékek és szolgáltatások adói </t>
  </si>
  <si>
    <t>13.</t>
  </si>
  <si>
    <t>B355</t>
  </si>
  <si>
    <t>ebből: korábbi évek megszünt adónemei áthúzódó fizetéseiből befolyt bevételek</t>
  </si>
  <si>
    <t>122.</t>
  </si>
  <si>
    <t>ebből: halászati haszonbérleti díj</t>
  </si>
  <si>
    <t>121.</t>
  </si>
  <si>
    <t>ebből: földvédelmi járulék</t>
  </si>
  <si>
    <t>120.</t>
  </si>
  <si>
    <t>ebből: erdővédelmi járulék</t>
  </si>
  <si>
    <t>119.</t>
  </si>
  <si>
    <t>ebből: állami vadászjegyek díja</t>
  </si>
  <si>
    <t>118.</t>
  </si>
  <si>
    <t>ebből: vizkészletjárulék</t>
  </si>
  <si>
    <t>117.</t>
  </si>
  <si>
    <t>ebből: talajterhelési díj</t>
  </si>
  <si>
    <t>116.</t>
  </si>
  <si>
    <t xml:space="preserve">ebből: tartózkodás után fizetett idegenforgalmi adó </t>
  </si>
  <si>
    <t>115.</t>
  </si>
  <si>
    <t>ebből: szerencsjáték szervezési díj</t>
  </si>
  <si>
    <t>114.</t>
  </si>
  <si>
    <t>ebből: bérfőzési szeszadó</t>
  </si>
  <si>
    <t>113.</t>
  </si>
  <si>
    <t>ebből: környezetvédelmi termékdíj</t>
  </si>
  <si>
    <t>112.</t>
  </si>
  <si>
    <t>ebből: környezetterhelési díj</t>
  </si>
  <si>
    <t>111.</t>
  </si>
  <si>
    <t>ebből: nukleáris létesítmények Központi Nukleáris Pénzügyi Alapba történő kötelező befizetései</t>
  </si>
  <si>
    <t>110.</t>
  </si>
  <si>
    <t>ebből: baleseti adó</t>
  </si>
  <si>
    <t>109.</t>
  </si>
  <si>
    <t>ebből: kulturális adó</t>
  </si>
  <si>
    <t>108.</t>
  </si>
  <si>
    <t xml:space="preserve">Egyéb áruhasználati és szolgáltatási adók  </t>
  </si>
  <si>
    <t>B354</t>
  </si>
  <si>
    <t>ebből: gépjármű túlsúlydíj</t>
  </si>
  <si>
    <t>106.</t>
  </si>
  <si>
    <t>ebből: külföldi gépjárművek adója</t>
  </si>
  <si>
    <t>105.</t>
  </si>
  <si>
    <t>ebből: belföldi gépjárművek adójának a helyi önkormányzatot megillető része</t>
  </si>
  <si>
    <t>104.</t>
  </si>
  <si>
    <t>ebből: belföldi gépjárművek adójának a központi költségvetést megillető része</t>
  </si>
  <si>
    <t>103.</t>
  </si>
  <si>
    <t>Gépjárműadók</t>
  </si>
  <si>
    <t>40.</t>
  </si>
  <si>
    <t>B353</t>
  </si>
  <si>
    <t xml:space="preserve">Pénzügyi monopóliumok nyereségét terhelő adók </t>
  </si>
  <si>
    <t>101.</t>
  </si>
  <si>
    <t>B352</t>
  </si>
  <si>
    <t xml:space="preserve">Fogyasztási adók </t>
  </si>
  <si>
    <t>100.</t>
  </si>
  <si>
    <t>B351</t>
  </si>
  <si>
    <t>ebből: ideiglenes jeleggel végzett tevékenység után fizetett helyi iparűzési adó</t>
  </si>
  <si>
    <t>99.</t>
  </si>
  <si>
    <t>ebből: állandó jeleggel végzett iparűzési tevékenység után fizetett helyi iparűzési adó</t>
  </si>
  <si>
    <t>98.</t>
  </si>
  <si>
    <t xml:space="preserve">Értékesítési és forgalmi adók </t>
  </si>
  <si>
    <t>B34</t>
  </si>
  <si>
    <t xml:space="preserve">Vagyoni tipusú adók </t>
  </si>
  <si>
    <t>12.</t>
  </si>
  <si>
    <t>öröklési és ajándékozási illeték</t>
  </si>
  <si>
    <t>95.</t>
  </si>
  <si>
    <t>közművezetékek adója</t>
  </si>
  <si>
    <t>94.</t>
  </si>
  <si>
    <t>cégautóadó</t>
  </si>
  <si>
    <t>93.</t>
  </si>
  <si>
    <t>luxusadó</t>
  </si>
  <si>
    <t>92.</t>
  </si>
  <si>
    <t>telekadó</t>
  </si>
  <si>
    <t>59.</t>
  </si>
  <si>
    <t>magánszemélyek kommunális adója</t>
  </si>
  <si>
    <t xml:space="preserve">épület után fizetett idegenforgalmi adó </t>
  </si>
  <si>
    <t xml:space="preserve">építményadó </t>
  </si>
  <si>
    <t>B33</t>
  </si>
  <si>
    <t xml:space="preserve">Bérhez és foglalkoztatáshoz kapcsolódó adók </t>
  </si>
  <si>
    <t>11.</t>
  </si>
  <si>
    <t>B32</t>
  </si>
  <si>
    <t>Szociális hozzájárulási adó és járulékok</t>
  </si>
  <si>
    <t>10.</t>
  </si>
  <si>
    <t>B31</t>
  </si>
  <si>
    <t xml:space="preserve">Jövedelemadók </t>
  </si>
  <si>
    <t>9.</t>
  </si>
  <si>
    <t>B312</t>
  </si>
  <si>
    <t xml:space="preserve">Társaságok jövedelemadói </t>
  </si>
  <si>
    <t>B311</t>
  </si>
  <si>
    <t>ebből: termőföld bérbeadásából származó jövedelem utáni személyi jövedelemadó</t>
  </si>
  <si>
    <t>ebből: magánszemély jogviszonyának megszűnéséhez kapcsolódó egyes jövedelmek különadója</t>
  </si>
  <si>
    <t>ebből: személyi jövedelemadó</t>
  </si>
  <si>
    <t xml:space="preserve">Magánszemélyek jövedelemadói </t>
  </si>
  <si>
    <t>B2</t>
  </si>
  <si>
    <t xml:space="preserve">Felhalmozási célú támogatások államháztartáson belülről </t>
  </si>
  <si>
    <t>8.</t>
  </si>
  <si>
    <t>B25</t>
  </si>
  <si>
    <t>Egyéb felhalmozási célú támogatások bevételei államháztartáson belülről</t>
  </si>
  <si>
    <t>térségi fejlesztési tanácsok és költségvetési szerveiktől</t>
  </si>
  <si>
    <t>nemzetiségi önkormányzatok és költségvetési szerveiktől</t>
  </si>
  <si>
    <t>társulások és költségvetési szerveiktől</t>
  </si>
  <si>
    <t>helyi önkormányzatok és költségvetési szerveiktől</t>
  </si>
  <si>
    <t>elkülönített állami pénzalapoktól</t>
  </si>
  <si>
    <t>társadalombiztosítás pénzügyi alapjaitól</t>
  </si>
  <si>
    <t>egyéb fejezeti kezelésű előirányzatoktól</t>
  </si>
  <si>
    <t>fejezeti kezelésű előirányzatok EU-s programokra és azok hazai társfinanszírozásától</t>
  </si>
  <si>
    <t>központi kezelésű előirányzatoktól</t>
  </si>
  <si>
    <t>központi költségvetési szervektől</t>
  </si>
  <si>
    <t>B24</t>
  </si>
  <si>
    <t xml:space="preserve">Felhalmozási célú visszatérítendő támogatások, kölcsönök igénybevétele államháztartáson belülről </t>
  </si>
  <si>
    <t>46.</t>
  </si>
  <si>
    <t>45.</t>
  </si>
  <si>
    <t>44.</t>
  </si>
  <si>
    <t xml:space="preserve"> központi költségvetési szervektől</t>
  </si>
  <si>
    <t>43.</t>
  </si>
  <si>
    <t>B23</t>
  </si>
  <si>
    <t xml:space="preserve">Felhalmozási célú visszatérítendő támogatások, kölcsönök visszatérülése államháztartáson belülről 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</si>
  <si>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</si>
  <si>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</si>
  <si>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</si>
  <si>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</si>
  <si>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</si>
  <si>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 xml:space="preserve">Működési célú támogatások államháztartáson belülről </t>
  </si>
  <si>
    <t>7.</t>
  </si>
  <si>
    <t>B16</t>
  </si>
  <si>
    <t xml:space="preserve">Egyéb működési célú támogatások bevételei államháztartáson belülről </t>
  </si>
  <si>
    <t>6.</t>
  </si>
  <si>
    <t>B15</t>
  </si>
  <si>
    <t xml:space="preserve">Működési célú visszatérítendő támogatások, kölcsönök igénybevétele államháztartáson belülről </t>
  </si>
  <si>
    <t>5.</t>
  </si>
  <si>
    <t>B14</t>
  </si>
  <si>
    <t>Működési célú visszatérítendő támogatások, kölcsönök visszatérülése államháztartáson belülről</t>
  </si>
  <si>
    <t>4.</t>
  </si>
  <si>
    <t>B13</t>
  </si>
  <si>
    <t>Működési célú garancia- és kezességvállalásból származó megtérülések államháztartáson belülről</t>
  </si>
  <si>
    <t>3.</t>
  </si>
  <si>
    <t>B12</t>
  </si>
  <si>
    <t>Elvonások és befizetések bevételei</t>
  </si>
  <si>
    <t>2.</t>
  </si>
  <si>
    <t>B11</t>
  </si>
  <si>
    <t xml:space="preserve">Önkormányzatok működési támogatásai </t>
  </si>
  <si>
    <t>1.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</si>
  <si>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</si>
  <si>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</si>
  <si>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</si>
  <si>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</si>
  <si>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</si>
  <si>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tám.</t>
  </si>
  <si>
    <t>B113</t>
  </si>
  <si>
    <t>Települési önkormányzatok szociális és gyermekjóléti  feladatainak tám.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</si>
  <si>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</si>
  <si>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</si>
  <si>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</si>
  <si>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</si>
  <si>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ÖSSZESEN</t>
  </si>
  <si>
    <t>011130 Önkorm. és önkorm.-i hivatalok jogalkotó és ált. igazgatási tev.</t>
  </si>
  <si>
    <t>Rovat-szám</t>
  </si>
  <si>
    <t>Rovat megnevezése</t>
  </si>
  <si>
    <t>D</t>
  </si>
  <si>
    <t>C</t>
  </si>
  <si>
    <t>B</t>
  </si>
  <si>
    <t>A</t>
  </si>
  <si>
    <t>Bevételek kormányzati funkciónként (E Ft)</t>
  </si>
  <si>
    <t>KIADÁSOK ÖSSZESEN (K1-9)</t>
  </si>
  <si>
    <t>70.</t>
  </si>
  <si>
    <t>K9</t>
  </si>
  <si>
    <t>Finanszírozási kiadások</t>
  </si>
  <si>
    <t>K93</t>
  </si>
  <si>
    <t>Adóssághoz nem kapcsolódó származékos ügyletek kiadásai</t>
  </si>
  <si>
    <t>K92</t>
  </si>
  <si>
    <t xml:space="preserve">Külföldi finanszírozás kiadásai </t>
  </si>
  <si>
    <t>K91</t>
  </si>
  <si>
    <t xml:space="preserve">Belföldi finanszírozás kiadásai </t>
  </si>
  <si>
    <t>86.</t>
  </si>
  <si>
    <t>85.</t>
  </si>
  <si>
    <t>87.</t>
  </si>
  <si>
    <t>K1-K8</t>
  </si>
  <si>
    <t>Költségvetési kiadások</t>
  </si>
  <si>
    <t>65.</t>
  </si>
  <si>
    <t>K8</t>
  </si>
  <si>
    <t xml:space="preserve">Egyéb felhalmozási célú kiadások </t>
  </si>
  <si>
    <t>K89</t>
  </si>
  <si>
    <t>Egyéb felhalmozási célú támogatások államháztartáson kívülre</t>
  </si>
  <si>
    <t>K88</t>
  </si>
  <si>
    <t>Egyéb felhalmozási célú támogatások az Európai Umiónak</t>
  </si>
  <si>
    <t>K87</t>
  </si>
  <si>
    <t>Lakástámogatás</t>
  </si>
  <si>
    <t>61.</t>
  </si>
  <si>
    <t>K86</t>
  </si>
  <si>
    <t xml:space="preserve">Felhalmozási célú visszatérítendő támogatások, kölcsönök nyújtása államháztartáson kívülre </t>
  </si>
  <si>
    <t>60.</t>
  </si>
  <si>
    <t>82.</t>
  </si>
  <si>
    <t>K85</t>
  </si>
  <si>
    <t xml:space="preserve">Felhalmozási célú garancia- és kezességvállalásból származó kifizetés államháztartáson kívülre </t>
  </si>
  <si>
    <t>K84</t>
  </si>
  <si>
    <t xml:space="preserve">Egyéb felhalmozási célú támogatások államháztartáson belülre </t>
  </si>
  <si>
    <t>K83</t>
  </si>
  <si>
    <t xml:space="preserve">Felhalmozási célú visszatérítendő támogatások, kölcsönök törlesztése államháztartáson belülre </t>
  </si>
  <si>
    <t>K82</t>
  </si>
  <si>
    <t xml:space="preserve">Felhalmozási célú visszatérítendő támogatások, kölcsönök nyújtása államháztartáson belülre </t>
  </si>
  <si>
    <t>K81</t>
  </si>
  <si>
    <t>Felhalmozási célú garancia- és kezességvállalásból származó kifizetés államháztartáson belülre</t>
  </si>
  <si>
    <t>K7</t>
  </si>
  <si>
    <t xml:space="preserve">Felújítások 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</si>
  <si>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</si>
  <si>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</si>
  <si>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</si>
  <si>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</si>
  <si>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</si>
  <si>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</si>
  <si>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</si>
  <si>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</si>
  <si>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</si>
  <si>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 xml:space="preserve">Beruházások 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</si>
  <si>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</si>
  <si>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</si>
  <si>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</si>
  <si>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</si>
  <si>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</si>
  <si>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</si>
  <si>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</si>
  <si>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</si>
  <si>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</si>
  <si>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</si>
  <si>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</si>
  <si>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 xml:space="preserve">Ingatlanok beszerzése, létesítése </t>
  </si>
  <si>
    <t>K61</t>
  </si>
  <si>
    <t>Immateriális javak beszerzése, létesítése</t>
  </si>
  <si>
    <t>K5</t>
  </si>
  <si>
    <t xml:space="preserve">Egyéb működési célú kiadások 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</si>
  <si>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</si>
  <si>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</si>
  <si>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</si>
  <si>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</si>
  <si>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</si>
  <si>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</si>
  <si>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K506</t>
  </si>
  <si>
    <t>Egyéb működési célú támogatások államháztartáson belülre</t>
  </si>
  <si>
    <t>K4</t>
  </si>
  <si>
    <t xml:space="preserve">Ellátottak pénzbeli juttatásai </t>
  </si>
  <si>
    <t>K48</t>
  </si>
  <si>
    <t xml:space="preserve">Egyéb nem intézményi ellátások </t>
  </si>
  <si>
    <t>önkormányzat által saját hatáskörben (nem szociális és gyermekvédelmi előírások alapján) adott természetbeni ellátás</t>
  </si>
  <si>
    <t>önkormányzat által saját hatáskörben (nem szociális és gyermekvédelmi előírások alapján) adott pénzügyi ellátás</t>
  </si>
  <si>
    <t>rászorultságtól függõ normatív kedvezmények [Gyvt. 151. § (5) bek.]</t>
  </si>
  <si>
    <t>köztemetés [Szoctv. 48.§]</t>
  </si>
  <si>
    <t>temetési segély [Szoctv. 47.§ (1) bek. d) pont}</t>
  </si>
  <si>
    <t xml:space="preserve">átmeneti segély pénzbeni </t>
  </si>
  <si>
    <t>természetben nyújtott rendszeres szociális segély [Szoctv. 47.§ (1) bek. a) pont]</t>
  </si>
  <si>
    <t>egyéb, az önkormányzat rendeletében megállapított juttatás</t>
  </si>
  <si>
    <t>temetési segély [Szoctv. 46.§]</t>
  </si>
  <si>
    <t xml:space="preserve">átmeneti segély természetbeni </t>
  </si>
  <si>
    <t>rendszeres szociális segély [Szoctv. 37. § (1) bek. a) - d) pontok]</t>
  </si>
  <si>
    <t>időskorúak járadéka [Szoctv. 32/B. § (1) bek.]</t>
  </si>
  <si>
    <t>K47</t>
  </si>
  <si>
    <t xml:space="preserve">Intézményi ellátottak pénzbeli juttatásai </t>
  </si>
  <si>
    <t>oktatásban résztvevők pénzbeli juttatásai</t>
  </si>
  <si>
    <t>állami gondozottak pénzbeli juttatásai</t>
  </si>
  <si>
    <t>K46</t>
  </si>
  <si>
    <t xml:space="preserve">Lakhatással kapcsolatos ellátások </t>
  </si>
  <si>
    <t>adósságkezelési szolgáltatás keretében gáz-vagy áram fogyasztást mérő készülék biztosítása [Szoctv. 55/A. § (3) bek.]</t>
  </si>
  <si>
    <t>természetben nyújtott lakásfenntartási támogatás [Szoctv. 47.§ (1) bek. b) pont]</t>
  </si>
  <si>
    <t>adósságcsökkentési támogatás [Szoctv. 55/A. § 1. bek. b) pont]</t>
  </si>
  <si>
    <t xml:space="preserve">lakásfenntartási támogatás [Szoctv. 38. § (1) bek. a) és b) pontok] </t>
  </si>
  <si>
    <t>lakbértámogatás</t>
  </si>
  <si>
    <t>hozzájárulás a lakossági energiaköltségekhez</t>
  </si>
  <si>
    <t>K45</t>
  </si>
  <si>
    <t xml:space="preserve">Foglalkoztatással, munkanélküliséggel kapcsolatos ellátások </t>
  </si>
  <si>
    <t>foglalkoztatást helyettesítő támogatás [Szoctv. 35. § (1) bek.]</t>
  </si>
  <si>
    <t>K44</t>
  </si>
  <si>
    <t xml:space="preserve">Betegséggel kapcsolatos (nem társadalombiztosítási) ellátások </t>
  </si>
  <si>
    <t xml:space="preserve">helyi megállapítású közgyógyellátás [Szoctv.50.§ (3) bek.] </t>
  </si>
  <si>
    <t xml:space="preserve">helyi megállapítású ápolási díj  [Szoctv. 43/B. §]  </t>
  </si>
  <si>
    <t>cukorbetegek támogatása</t>
  </si>
  <si>
    <t>megváltozott munkaképességűek illetve egészségkárosodottak keresetkiegészítése</t>
  </si>
  <si>
    <t>mozgáskorlátozottak szerzési és átalakítási támogatása</t>
  </si>
  <si>
    <t>mozgáskorlátozottak közlekedési támogatása</t>
  </si>
  <si>
    <t>84.</t>
  </si>
  <si>
    <t>K43</t>
  </si>
  <si>
    <t xml:space="preserve">Pénzbeli kárpótlások, kártérítések </t>
  </si>
  <si>
    <t>kárpótlási életjáradék</t>
  </si>
  <si>
    <t>az 1947-es Párizsi Békeszerződésből eredő kárpótlás</t>
  </si>
  <si>
    <t>81.</t>
  </si>
  <si>
    <t>életüktől és szabadságuktól politikai okokból jogtalanul megfosztottak pénzbeli kárpótlása</t>
  </si>
  <si>
    <t>80.</t>
  </si>
  <si>
    <t>K42</t>
  </si>
  <si>
    <t>Családi támogatások</t>
  </si>
  <si>
    <t>természetben nyújtott gyermekvédelmi támogatás [Gyvt. 20/C.§ (4) bek.]</t>
  </si>
  <si>
    <t>rendkívüli gyermekvédelmi támogatás [Gyvt. 18. § (5) bek.]</t>
  </si>
  <si>
    <t>77.</t>
  </si>
  <si>
    <t xml:space="preserve">helyi megállapítású rendkívüli gyermekvédelmi támogatás [Gyvt. 21.§] </t>
  </si>
  <si>
    <t>óvodáztatási támogatás [Gyvt. 20/C. §]</t>
  </si>
  <si>
    <t>kiegészítő gyermekvédelmi támogatás és a kiegészítő gyermekvédelmi támogatás pótléka [Gyvt. 20/B.´§]</t>
  </si>
  <si>
    <t xml:space="preserve">rendszeres gyermekvédelmi kedvezményben részesülők pénzbeli támogatása [Gyvt. 20/A.§] </t>
  </si>
  <si>
    <t>GYES-en és GYED-en lévők hallgatói hitelének célzott támogatása</t>
  </si>
  <si>
    <t>gyermektartásdíj megelőlegezése</t>
  </si>
  <si>
    <t>pénzbeli és természetbeni gyermekvédelmi támogatások</t>
  </si>
  <si>
    <t>otthonteremtési támogatás</t>
  </si>
  <si>
    <t>életkezdési támogatás</t>
  </si>
  <si>
    <t>gyermekek születésével kapcsolatos szabadság megtérítése</t>
  </si>
  <si>
    <t>gyermeknevelési támogatás</t>
  </si>
  <si>
    <t>gyermekgondozási segély</t>
  </si>
  <si>
    <t>anyasági támogatás</t>
  </si>
  <si>
    <t>családi pótlék</t>
  </si>
  <si>
    <t>K41</t>
  </si>
  <si>
    <t>Társadalombiztosítási ellátások</t>
  </si>
  <si>
    <t>K3</t>
  </si>
  <si>
    <t xml:space="preserve">Dologi kiadások </t>
  </si>
  <si>
    <t>K35</t>
  </si>
  <si>
    <t xml:space="preserve">Különféle befizetések és egyéb dologi kiadások </t>
  </si>
  <si>
    <t>K355</t>
  </si>
  <si>
    <t>Egyéb dologi kiadások</t>
  </si>
  <si>
    <t>K354</t>
  </si>
  <si>
    <t>ebből: deviza kötelezettségek realizált árfolyamvesztesége</t>
  </si>
  <si>
    <t>ebből: hitelviszonyt megtestesítő értékpapírok árfolyamkülönbözete</t>
  </si>
  <si>
    <t>ebből: valuta, deviza eszközök realizált árfolyamvesztesége</t>
  </si>
  <si>
    <t xml:space="preserve">Egyéb pénzügyi műveletek kiadásai  </t>
  </si>
  <si>
    <t>K353</t>
  </si>
  <si>
    <t xml:space="preserve">Kamatkiadások  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</si>
  <si>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</si>
  <si>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</si>
  <si>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</si>
  <si>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</si>
  <si>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</si>
  <si>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 xml:space="preserve">Kiküldetések, reklám- és propagandakiadások </t>
  </si>
  <si>
    <t>K342</t>
  </si>
  <si>
    <t>Reklám- és propagandakiadások</t>
  </si>
  <si>
    <t>K341</t>
  </si>
  <si>
    <t>Kiküldetések kiadásai</t>
  </si>
  <si>
    <t>K33</t>
  </si>
  <si>
    <t xml:space="preserve">Szolgáltatási kiadások </t>
  </si>
  <si>
    <t>K337</t>
  </si>
  <si>
    <t>ebből: biztosítási díjak</t>
  </si>
  <si>
    <t xml:space="preserve">Egyéb szolgáltatások </t>
  </si>
  <si>
    <t>K336</t>
  </si>
  <si>
    <t xml:space="preserve">Szakmai tevékenységet segítő szolgáltatások </t>
  </si>
  <si>
    <t>K335</t>
  </si>
  <si>
    <t xml:space="preserve">Közvetített szolgáltatások  </t>
  </si>
  <si>
    <t>K334</t>
  </si>
  <si>
    <t>Karbantartási, kisjavítási szolgáltatások</t>
  </si>
  <si>
    <t>K333</t>
  </si>
  <si>
    <t>ebből: a közszféra és a magánszféra együttműködésén (PPP) alapuló szerződéses konstrukció</t>
  </si>
  <si>
    <t xml:space="preserve">Bérleti és lízing díjak </t>
  </si>
  <si>
    <t>K332</t>
  </si>
  <si>
    <t>Vásárolt élelmezés</t>
  </si>
  <si>
    <t>K331</t>
  </si>
  <si>
    <t>Közüzemi díjak</t>
  </si>
  <si>
    <t>K32</t>
  </si>
  <si>
    <t>Kommunikációs szolgáltatások</t>
  </si>
  <si>
    <t>K322</t>
  </si>
  <si>
    <t>Egyéb kommunikációs szolgáltatások</t>
  </si>
  <si>
    <t>K321</t>
  </si>
  <si>
    <t>Informatikai szolgáltatások igénybevétele</t>
  </si>
  <si>
    <t>K31</t>
  </si>
  <si>
    <t xml:space="preserve">Készletbeszerzés 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</si>
  <si>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</si>
  <si>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</si>
  <si>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</si>
  <si>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</si>
  <si>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</si>
  <si>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</si>
  <si>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</si>
  <si>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 xml:space="preserve">Munkaadókat terhelő járulékok és szociális hozzájárulási adó                                                                        </t>
  </si>
  <si>
    <t>munkáltatót terhelő személyi jövedelemadó</t>
  </si>
  <si>
    <t>munkaadót a foglalkoztatottak részére történő kifizetésekkel kapcsolatban terhelő más járulék jellegű kötelezettségek</t>
  </si>
  <si>
    <t>táppénz hozzájárulás</t>
  </si>
  <si>
    <t>egészségügyi hozzájárulás</t>
  </si>
  <si>
    <t>korkedvezmény-biztosítási járulék</t>
  </si>
  <si>
    <t>rehabilitációs hozzájárulás</t>
  </si>
  <si>
    <t>szociális hozzájárulási adó</t>
  </si>
  <si>
    <t>K1</t>
  </si>
  <si>
    <t>Személyi juttatások összesen</t>
  </si>
  <si>
    <t>K12</t>
  </si>
  <si>
    <t xml:space="preserve">Külső személyi juttatások 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</si>
  <si>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</si>
  <si>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</si>
  <si>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</si>
  <si>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</si>
  <si>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</si>
  <si>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</si>
  <si>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</si>
  <si>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 xml:space="preserve">Foglalkoztatottak személyi juttatásai </t>
  </si>
  <si>
    <t>K1113</t>
  </si>
  <si>
    <t>ebből:biztosítási díjak</t>
  </si>
  <si>
    <t>Foglalkoztatottak egyéb személyi juttatása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</si>
  <si>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</si>
  <si>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</si>
  <si>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</si>
  <si>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</si>
  <si>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</si>
  <si>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</si>
  <si>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</si>
  <si>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</si>
  <si>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</si>
  <si>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</si>
  <si>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</si>
  <si>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</si>
  <si>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</si>
  <si>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</si>
  <si>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</si>
  <si>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</si>
  <si>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</si>
  <si>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</si>
  <si>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</si>
  <si>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</si>
  <si>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</si>
  <si>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</si>
  <si>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</si>
  <si>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</si>
  <si>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011130 Önkorm.k és önkorm.-i hivatalok jogalkotó és ált. igazg.-i tev.</t>
  </si>
  <si>
    <t>Rovatszám</t>
  </si>
  <si>
    <t>Kiadások kormányzati funkciónként (E Ft)</t>
  </si>
  <si>
    <t xml:space="preserve">1. melléklet </t>
  </si>
  <si>
    <t xml:space="preserve">2. melléklet </t>
  </si>
  <si>
    <t>71.</t>
  </si>
  <si>
    <t>72.</t>
  </si>
  <si>
    <t>73.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</si>
  <si>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</si>
  <si>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</si>
  <si>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</si>
  <si>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</si>
  <si>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</si>
  <si>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</si>
  <si>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</si>
  <si>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</si>
  <si>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</si>
  <si>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</si>
  <si>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</si>
  <si>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</si>
  <si>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</si>
  <si>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</si>
  <si>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</si>
  <si>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</si>
  <si>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</si>
  <si>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</si>
  <si>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</si>
  <si>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</si>
  <si>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</si>
  <si>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</si>
  <si>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Személyi juttatások </t>
  </si>
  <si>
    <t xml:space="preserve">Munkaadókat terhelő járulékok és szociális hozzájárulási adó                                                                            </t>
  </si>
  <si>
    <t xml:space="preserve">Kommunikációs szolgáltatások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</si>
  <si>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</si>
  <si>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</si>
  <si>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</si>
  <si>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</si>
  <si>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</si>
  <si>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</si>
  <si>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</si>
  <si>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</si>
  <si>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</si>
  <si>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</si>
  <si>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</si>
  <si>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</si>
  <si>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</si>
  <si>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</si>
  <si>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</si>
  <si>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</si>
  <si>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</si>
  <si>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</si>
  <si>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</si>
  <si>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</si>
  <si>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</si>
  <si>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</si>
  <si>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</si>
  <si>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</si>
  <si>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</si>
  <si>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</si>
  <si>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</si>
  <si>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</si>
  <si>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</si>
  <si>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Tartalékok-általános</t>
  </si>
  <si>
    <t>Tartalékok-cél</t>
  </si>
  <si>
    <t>Működési kiadások összesen</t>
  </si>
  <si>
    <t>Ingatlanok beszerzése, létesítése</t>
  </si>
  <si>
    <t>74.</t>
  </si>
  <si>
    <t>75.</t>
  </si>
  <si>
    <t>76.</t>
  </si>
  <si>
    <t>78.</t>
  </si>
  <si>
    <t>79.</t>
  </si>
  <si>
    <t>83.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</si>
  <si>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</si>
  <si>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</si>
  <si>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</si>
  <si>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</si>
  <si>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88.</t>
  </si>
  <si>
    <t>Felhalmozási célú visszatérítendő támogatások, kölcsönök nyújtása államháztartáson kívülre</t>
  </si>
  <si>
    <t>89.</t>
  </si>
  <si>
    <t>90.</t>
  </si>
  <si>
    <t xml:space="preserve">Egyéb felhalmozási célú támogatások államháztartáson kívülre </t>
  </si>
  <si>
    <t>91.</t>
  </si>
  <si>
    <t>Felhalmozási kiadások összesen</t>
  </si>
  <si>
    <t xml:space="preserve">Költségvetési kiadások </t>
  </si>
  <si>
    <t>96.</t>
  </si>
  <si>
    <t>97.</t>
  </si>
  <si>
    <t xml:space="preserve">Hitel-, kölcsöntörlesztés államháztartáson kívülre </t>
  </si>
  <si>
    <t>K911</t>
  </si>
  <si>
    <t>102.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</si>
  <si>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</si>
  <si>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</si>
  <si>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</si>
  <si>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</si>
  <si>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</si>
  <si>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</si>
  <si>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</si>
  <si>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</si>
  <si>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</si>
  <si>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</si>
  <si>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107.</t>
  </si>
  <si>
    <t>Pénzügyi lízing kiadásai</t>
  </si>
  <si>
    <t>K917</t>
  </si>
  <si>
    <t>Központi költségvetés sajátos finanszírozási kiadásai</t>
  </si>
  <si>
    <t>K918</t>
  </si>
  <si>
    <t xml:space="preserve">Finanszírozási kiadások </t>
  </si>
  <si>
    <t>Rovat
száma</t>
  </si>
  <si>
    <t>Települési önkormányzatok szociális és gyermekjóléti  feladatainak támogatása</t>
  </si>
  <si>
    <t>Települési önkormányzatok kulturális feladatainak támogatása</t>
  </si>
  <si>
    <t>123.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</si>
  <si>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</si>
  <si>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</si>
  <si>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</si>
  <si>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Magánszemélyek jövedelemadói</t>
  </si>
  <si>
    <t>136.</t>
  </si>
  <si>
    <t>Bérhez és foglalkoztatáshoz kapcsolódó adók</t>
  </si>
  <si>
    <t>137.</t>
  </si>
  <si>
    <t>138.</t>
  </si>
  <si>
    <t>139.</t>
  </si>
  <si>
    <t>140.</t>
  </si>
  <si>
    <t>141.</t>
  </si>
  <si>
    <t>142.</t>
  </si>
  <si>
    <t xml:space="preserve">Egyéb áruhasználati és szolgáltatási adók </t>
  </si>
  <si>
    <t>143.</t>
  </si>
  <si>
    <t>144.</t>
  </si>
  <si>
    <t>145.</t>
  </si>
  <si>
    <t>146.</t>
  </si>
  <si>
    <t>147.</t>
  </si>
  <si>
    <t>148.</t>
  </si>
  <si>
    <t>149.</t>
  </si>
  <si>
    <t>Tulajdonosi bevételek</t>
  </si>
  <si>
    <t>150.</t>
  </si>
  <si>
    <t>151.</t>
  </si>
  <si>
    <t>152.</t>
  </si>
  <si>
    <t>153.</t>
  </si>
  <si>
    <t>Kamatbevételek</t>
  </si>
  <si>
    <t>154.</t>
  </si>
  <si>
    <t>Egyéb pénzügyi műveletek bevételei</t>
  </si>
  <si>
    <t>155.</t>
  </si>
  <si>
    <t>Egyéb működési bevételek</t>
  </si>
  <si>
    <t>156.</t>
  </si>
  <si>
    <t xml:space="preserve">Működési bevételek </t>
  </si>
  <si>
    <t>157.</t>
  </si>
  <si>
    <t>158.</t>
  </si>
  <si>
    <t>Működési célú visszatérítendő támogatások, kölcsönök visszatérülése államháztartáson kívülről</t>
  </si>
  <si>
    <t>159.</t>
  </si>
  <si>
    <t>Egyéb működési célú átvett pénzeszközök</t>
  </si>
  <si>
    <t>160.</t>
  </si>
  <si>
    <t>161.</t>
  </si>
  <si>
    <t>Működési bevételek összesen</t>
  </si>
  <si>
    <t>162.</t>
  </si>
  <si>
    <t>163.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</si>
  <si>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</si>
  <si>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</si>
  <si>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167.</t>
  </si>
  <si>
    <t>Immateriális javak értékesítése</t>
  </si>
  <si>
    <t>Ingatlanok értékesítése</t>
  </si>
  <si>
    <t>Részesedések értékesítése</t>
  </si>
  <si>
    <t>Felhalmozási célú visszatérítendő támogatások, kölcsönök visszatérülése államháztartáson kívülről</t>
  </si>
  <si>
    <t>176.</t>
  </si>
  <si>
    <t>Egyéb felhalmozási célú átvett pénzeszközök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</si>
  <si>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</si>
  <si>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</si>
  <si>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</si>
  <si>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</si>
  <si>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</si>
  <si>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</si>
  <si>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Előző év költségvetési maradványának igénybevétele MŰKÖDÉSRE</t>
  </si>
  <si>
    <t>B8131</t>
  </si>
  <si>
    <t>Előző év költségvetési maradványának igénybevétele FELHALMOZÁSRA</t>
  </si>
  <si>
    <t>Központi költségvetés sajátos finanszírozási bevételei</t>
  </si>
  <si>
    <t>BEVÉTELEK ÖSSZESEN (B1-8)</t>
  </si>
  <si>
    <t xml:space="preserve">3. melléklet </t>
  </si>
  <si>
    <t>ÖNKORMÁNYZATI ELŐIRÁNYZATOK</t>
  </si>
  <si>
    <t>Rovat-
szám</t>
  </si>
  <si>
    <t>2018. évi</t>
  </si>
  <si>
    <t>2019. évi</t>
  </si>
  <si>
    <t>Működési célú egyéb támogatások államháztartáson kívülre</t>
  </si>
  <si>
    <t xml:space="preserve">Tartalékok-cél </t>
  </si>
  <si>
    <t>Működési költségvetés előirányzat csoport</t>
  </si>
  <si>
    <t>Felhalmozási célú kölcsönök nyújtása államháztartáson kívülre</t>
  </si>
  <si>
    <t xml:space="preserve">Felhalmozási költségvetés előirányzat csoport 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</si>
  <si>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</si>
  <si>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</si>
  <si>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</si>
  <si>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</si>
  <si>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</si>
  <si>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</si>
  <si>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</si>
  <si>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</si>
  <si>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Egyéb kapott (járó) kamatok és kamatjellegű bevételek</t>
  </si>
  <si>
    <t>B4082</t>
  </si>
  <si>
    <t>B411</t>
  </si>
  <si>
    <t>B64</t>
  </si>
  <si>
    <t>Felhalmozási célú kölcsönök visszatérülése államháztartáson kívülről</t>
  </si>
  <si>
    <t>B74</t>
  </si>
  <si>
    <t>költségvetési egyenleg  MŰKÖDÉSI</t>
  </si>
  <si>
    <t>költségvetési egyenleg FELHALMOZÁSI</t>
  </si>
  <si>
    <t xml:space="preserve">Előző év költségvetési maradványának igénybevétele </t>
  </si>
  <si>
    <t xml:space="preserve">Előző év vállalkozási maradványának igénybevétele </t>
  </si>
  <si>
    <t>4. melléklet</t>
  </si>
  <si>
    <t>FT</t>
  </si>
  <si>
    <t>2020. évi</t>
  </si>
  <si>
    <t xml:space="preserve">Litéri Közös Önkormányzati Hivatal </t>
  </si>
  <si>
    <t>Litéri Közös Önkormányzati Hivatal 2018. évi költségvetése</t>
  </si>
  <si>
    <t xml:space="preserve">Litéri Közös Önkormányzati Hivatal 2018. évi költségvetésének előirányzat felhasználási ütemterve </t>
  </si>
  <si>
    <t>2018. évi költségvetése és a tárgyévet követő három év tervezete</t>
  </si>
  <si>
    <t>2021.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</si>
</sst>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_"/>
    <numFmt numFmtId="165" formatCode="\ ##########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40"/>
      <name val="Times New Roman"/>
      <family val="1"/>
      <charset val="238"/>
    </font>
    <font>
      <i/>
      <sz val="11"/>
      <color indexed="40"/>
      <name val="Times New Roman"/>
      <family val="1"/>
      <charset val="238"/>
    </font>
    <font>
      <i/>
      <sz val="11"/>
      <color indexed="3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 CE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4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1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/>
    <xf numFmtId="3" fontId="3" fillId="2" borderId="1" xfId="0" applyNumberFormat="1" applyFont="1" applyFill="1" applyBorder="1"/>
    <xf numFmtId="3" fontId="2" fillId="2" borderId="1" xfId="0" applyNumberFormat="1" applyFont="1" applyFill="1" applyBorder="1"/>
    <xf numFmtId="3" fontId="3" fillId="3" borderId="1" xfId="0" applyNumberFormat="1" applyFont="1" applyFill="1" applyBorder="1"/>
    <xf numFmtId="3" fontId="3" fillId="0" borderId="1" xfId="0" applyNumberFormat="1" applyFont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8" borderId="0" xfId="0" applyFont="1" applyFill="1"/>
    <xf numFmtId="0" fontId="14" fillId="6" borderId="3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164" fontId="15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165" fontId="11" fillId="7" borderId="1" xfId="0" applyNumberFormat="1" applyFont="1" applyFill="1" applyBorder="1" applyAlignment="1">
      <alignment vertical="center"/>
    </xf>
    <xf numFmtId="3" fontId="4" fillId="7" borderId="1" xfId="0" applyNumberFormat="1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/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7" fillId="3" borderId="3" xfId="0" applyFont="1" applyFill="1" applyBorder="1"/>
    <xf numFmtId="165" fontId="4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/>
    <xf numFmtId="0" fontId="11" fillId="2" borderId="3" xfId="0" applyFont="1" applyFill="1" applyBorder="1"/>
    <xf numFmtId="0" fontId="11" fillId="2" borderId="1" xfId="0" applyFont="1" applyFill="1" applyBorder="1"/>
    <xf numFmtId="3" fontId="4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6" borderId="1" xfId="0" applyFont="1" applyFill="1" applyBorder="1"/>
    <xf numFmtId="0" fontId="3" fillId="5" borderId="1" xfId="0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right" vertical="center"/>
    </xf>
    <xf numFmtId="0" fontId="13" fillId="8" borderId="0" xfId="0" applyFont="1" applyFill="1" applyBorder="1" applyAlignment="1">
      <alignment horizontal="center" wrapText="1"/>
    </xf>
    <xf numFmtId="0" fontId="1" fillId="8" borderId="0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5" fillId="0" borderId="0" xfId="0" applyFont="1"/>
    <xf numFmtId="0" fontId="2" fillId="0" borderId="2" xfId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0" fontId="24" fillId="0" borderId="3" xfId="0" applyFont="1" applyFill="1" applyBorder="1" applyAlignment="1">
      <alignment vertical="center"/>
    </xf>
    <xf numFmtId="165" fontId="25" fillId="0" borderId="1" xfId="0" applyNumberFormat="1" applyFont="1" applyFill="1" applyBorder="1" applyAlignment="1">
      <alignment vertical="center"/>
    </xf>
    <xf numFmtId="3" fontId="3" fillId="7" borderId="1" xfId="0" applyNumberFormat="1" applyFont="1" applyFill="1" applyBorder="1"/>
    <xf numFmtId="0" fontId="27" fillId="2" borderId="1" xfId="0" applyFont="1" applyFill="1" applyBorder="1"/>
    <xf numFmtId="3" fontId="1" fillId="3" borderId="1" xfId="0" applyNumberFormat="1" applyFont="1" applyFill="1" applyBorder="1"/>
    <xf numFmtId="3" fontId="1" fillId="7" borderId="1" xfId="0" applyNumberFormat="1" applyFont="1" applyFill="1" applyBorder="1"/>
    <xf numFmtId="0" fontId="11" fillId="5" borderId="3" xfId="0" applyFont="1" applyFill="1" applyBorder="1"/>
    <xf numFmtId="3" fontId="27" fillId="5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12" fillId="0" borderId="1" xfId="0" applyNumberFormat="1" applyFont="1" applyBorder="1"/>
    <xf numFmtId="3" fontId="1" fillId="2" borderId="1" xfId="0" applyNumberFormat="1" applyFont="1" applyFill="1" applyBorder="1"/>
    <xf numFmtId="0" fontId="3" fillId="0" borderId="0" xfId="0" applyFont="1" applyFill="1"/>
    <xf numFmtId="3" fontId="26" fillId="0" borderId="1" xfId="0" applyNumberFormat="1" applyFont="1" applyBorder="1"/>
    <xf numFmtId="3" fontId="18" fillId="0" borderId="1" xfId="0" applyNumberFormat="1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left" vertical="center" wrapText="1"/>
    </xf>
    <xf numFmtId="3" fontId="1" fillId="8" borderId="0" xfId="0" applyNumberFormat="1" applyFont="1" applyFill="1"/>
    <xf numFmtId="3" fontId="13" fillId="8" borderId="0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/>
    <xf numFmtId="3" fontId="3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1" fillId="0" borderId="0" xfId="0" applyNumberFormat="1" applyFont="1"/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right" wrapText="1"/>
    </xf>
    <xf numFmtId="0" fontId="13" fillId="8" borderId="0" xfId="0" applyFont="1" applyFill="1" applyBorder="1" applyAlignment="1">
      <alignment horizontal="center" wrapText="1"/>
    </xf>
    <xf numFmtId="3" fontId="15" fillId="8" borderId="2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 wrapText="1"/>
    </xf>
    <xf numFmtId="0" fontId="2" fillId="0" borderId="2" xfId="1" applyFont="1" applyBorder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4"/>
  <sheetViews>
    <sheetView tabSelected="1" topLeftCell="C1" zoomScaleNormal="100" workbookViewId="0">
      <selection activeCell="F2" sqref="F2"/>
    </sheetView>
  </sheetViews>
  <sheetFormatPr defaultRowHeight="15" x14ac:dyDescent="0.25"/>
  <cols>
    <col min="1" max="1" width="3.5703125" style="1" customWidth="1"/>
    <col min="2" max="2" width="84.28515625" style="1" customWidth="1"/>
    <col min="3" max="3" width="8.5703125" style="1" customWidth="1"/>
    <col min="4" max="4" width="19.7109375" style="1" customWidth="1"/>
    <col min="5" max="5" width="16.7109375" style="1" customWidth="1"/>
    <col min="6" max="6" width="19.7109375" style="1" hidden="1" customWidth="1"/>
    <col min="7" max="16384" width="9.140625" style="1"/>
  </cols>
  <sheetData>
    <row r="1" spans="1:6" ht="15.75" x14ac:dyDescent="0.25">
      <c r="B1" s="141" t="s">
        <v>900</v>
      </c>
      <c r="C1" s="141"/>
      <c r="D1" s="141"/>
      <c r="E1" s="141"/>
    </row>
    <row r="2" spans="1:6" ht="15.75" x14ac:dyDescent="0.25">
      <c r="B2" s="141" t="s">
        <v>450</v>
      </c>
      <c r="C2" s="141"/>
      <c r="D2" s="141"/>
      <c r="E2" s="141"/>
    </row>
    <row r="3" spans="1:6" ht="15.75" x14ac:dyDescent="0.25">
      <c r="B3" s="33"/>
      <c r="C3" s="142" t="s">
        <v>700</v>
      </c>
      <c r="D3" s="142"/>
      <c r="E3" s="142"/>
    </row>
    <row r="4" spans="1:6" x14ac:dyDescent="0.25">
      <c r="A4" s="9"/>
      <c r="B4" s="29" t="s">
        <v>449</v>
      </c>
      <c r="C4" s="5" t="s">
        <v>448</v>
      </c>
      <c r="D4" s="5" t="s">
        <v>447</v>
      </c>
      <c r="E4" s="5" t="s">
        <v>446</v>
      </c>
      <c r="F4" s="5"/>
    </row>
    <row r="5" spans="1:6" ht="60" x14ac:dyDescent="0.25">
      <c r="A5" s="9"/>
      <c r="B5" s="32" t="s">
        <v>445</v>
      </c>
      <c r="C5" s="31" t="s">
        <v>444</v>
      </c>
      <c r="D5" s="30" t="s">
        <v>443</v>
      </c>
      <c r="E5" s="29" t="s">
        <v>442</v>
      </c>
      <c r="F5" s="121" t="s">
        <v>897</v>
      </c>
    </row>
    <row r="6" spans="1:6" hidden="1" x14ac:dyDescent="0.25">
      <c r="A6" s="9" t="s">
        <v>429</v>
      </c>
      <c r="B6" s="15" t="s">
        <v>441</v>
      </c>
      <c r="C6" s="24" t="s">
        <v>440</v>
      </c>
      <c r="D6" s="9"/>
      <c r="E6" s="9">
        <f t="shared" ref="E6:E69" si="0">SUM(D6:D6)</f>
        <v>0</v>
      </c>
      <c r="F6" s="9"/>
    </row>
    <row r="7" spans="1:6" hidden="1" x14ac:dyDescent="0.25">
      <c r="A7" s="9" t="s">
        <v>426</v>
      </c>
      <c r="B7" s="15" t="s">
        <v>439</v>
      </c>
      <c r="C7" s="24" t="s">
        <v>438</v>
      </c>
      <c r="D7" s="9"/>
      <c r="E7" s="9">
        <f t="shared" si="0"/>
        <v>0</v>
      </c>
      <c r="F7" s="9"/>
    </row>
    <row r="8" spans="1:6" hidden="1" x14ac:dyDescent="0.25">
      <c r="A8" s="9" t="s">
        <v>426</v>
      </c>
      <c r="B8" s="15" t="s">
        <v>437</v>
      </c>
      <c r="C8" s="24" t="s">
        <v>436</v>
      </c>
      <c r="D8" s="9"/>
      <c r="E8" s="9">
        <f t="shared" si="0"/>
        <v>0</v>
      </c>
      <c r="F8" s="9"/>
    </row>
    <row r="9" spans="1:6" hidden="1" x14ac:dyDescent="0.25">
      <c r="A9" s="9" t="s">
        <v>417</v>
      </c>
      <c r="B9" s="15" t="s">
        <v>435</v>
      </c>
      <c r="C9" s="24" t="s">
        <v>434</v>
      </c>
      <c r="D9" s="9"/>
      <c r="E9" s="9">
        <f t="shared" si="0"/>
        <v>0</v>
      </c>
      <c r="F9" s="9"/>
    </row>
    <row r="10" spans="1:6" hidden="1" x14ac:dyDescent="0.25">
      <c r="A10" s="9" t="s">
        <v>414</v>
      </c>
      <c r="B10" s="15" t="s">
        <v>433</v>
      </c>
      <c r="C10" s="24" t="s">
        <v>432</v>
      </c>
      <c r="D10" s="9"/>
      <c r="E10" s="9">
        <f t="shared" si="0"/>
        <v>0</v>
      </c>
      <c r="F10" s="9"/>
    </row>
    <row r="11" spans="1:6" hidden="1" x14ac:dyDescent="0.25">
      <c r="A11" s="9" t="s">
        <v>411</v>
      </c>
      <c r="B11" s="15" t="s">
        <v>431</v>
      </c>
      <c r="C11" s="24" t="s">
        <v>430</v>
      </c>
      <c r="D11" s="9"/>
      <c r="E11" s="9">
        <f t="shared" si="0"/>
        <v>0</v>
      </c>
      <c r="F11" s="9"/>
    </row>
    <row r="12" spans="1:6" x14ac:dyDescent="0.25">
      <c r="A12" s="9" t="s">
        <v>429</v>
      </c>
      <c r="B12" s="15" t="s">
        <v>428</v>
      </c>
      <c r="C12" s="24" t="s">
        <v>427</v>
      </c>
      <c r="D12" s="122"/>
      <c r="E12" s="122"/>
      <c r="F12" s="122"/>
    </row>
    <row r="13" spans="1:6" x14ac:dyDescent="0.25">
      <c r="A13" s="9" t="s">
        <v>426</v>
      </c>
      <c r="B13" s="15" t="s">
        <v>425</v>
      </c>
      <c r="C13" s="24" t="s">
        <v>424</v>
      </c>
      <c r="D13" s="122"/>
      <c r="E13" s="122"/>
      <c r="F13" s="122"/>
    </row>
    <row r="14" spans="1:6" ht="30" x14ac:dyDescent="0.25">
      <c r="A14" s="9" t="s">
        <v>423</v>
      </c>
      <c r="B14" s="15" t="s">
        <v>422</v>
      </c>
      <c r="C14" s="24" t="s">
        <v>421</v>
      </c>
      <c r="D14" s="122"/>
      <c r="E14" s="122"/>
      <c r="F14" s="122"/>
    </row>
    <row r="15" spans="1:6" hidden="1" x14ac:dyDescent="0.25">
      <c r="A15" s="9" t="s">
        <v>367</v>
      </c>
      <c r="B15" s="17" t="s">
        <v>395</v>
      </c>
      <c r="C15" s="24" t="s">
        <v>418</v>
      </c>
      <c r="D15" s="122"/>
      <c r="E15" s="122"/>
      <c r="F15" s="122"/>
    </row>
    <row r="16" spans="1:6" hidden="1" x14ac:dyDescent="0.25">
      <c r="A16" s="9" t="s">
        <v>351</v>
      </c>
      <c r="B16" s="17" t="s">
        <v>394</v>
      </c>
      <c r="C16" s="24" t="s">
        <v>418</v>
      </c>
      <c r="D16" s="122"/>
      <c r="E16" s="122"/>
      <c r="F16" s="122"/>
    </row>
    <row r="17" spans="1:6" hidden="1" x14ac:dyDescent="0.25">
      <c r="A17" s="9" t="s">
        <v>293</v>
      </c>
      <c r="B17" s="17" t="s">
        <v>393</v>
      </c>
      <c r="C17" s="24" t="s">
        <v>418</v>
      </c>
      <c r="D17" s="122"/>
      <c r="E17" s="122"/>
      <c r="F17" s="122"/>
    </row>
    <row r="18" spans="1:6" hidden="1" x14ac:dyDescent="0.25">
      <c r="A18" s="9" t="s">
        <v>266</v>
      </c>
      <c r="B18" s="17" t="s">
        <v>392</v>
      </c>
      <c r="C18" s="24" t="s">
        <v>418</v>
      </c>
      <c r="D18" s="122"/>
      <c r="E18" s="122"/>
      <c r="F18" s="122"/>
    </row>
    <row r="19" spans="1:6" hidden="1" x14ac:dyDescent="0.25">
      <c r="A19" s="9" t="s">
        <v>263</v>
      </c>
      <c r="B19" s="17" t="s">
        <v>391</v>
      </c>
      <c r="C19" s="24" t="s">
        <v>418</v>
      </c>
      <c r="D19" s="122"/>
      <c r="E19" s="122"/>
      <c r="F19" s="122"/>
    </row>
    <row r="20" spans="1:6" hidden="1" x14ac:dyDescent="0.25">
      <c r="A20" s="9" t="s">
        <v>367</v>
      </c>
      <c r="B20" s="17" t="s">
        <v>390</v>
      </c>
      <c r="C20" s="24" t="s">
        <v>418</v>
      </c>
      <c r="D20" s="122"/>
      <c r="E20" s="122"/>
      <c r="F20" s="122"/>
    </row>
    <row r="21" spans="1:6" hidden="1" x14ac:dyDescent="0.25">
      <c r="A21" s="9" t="s">
        <v>257</v>
      </c>
      <c r="B21" s="17" t="s">
        <v>389</v>
      </c>
      <c r="C21" s="24" t="s">
        <v>418</v>
      </c>
      <c r="D21" s="122"/>
      <c r="E21" s="122"/>
      <c r="F21" s="122"/>
    </row>
    <row r="22" spans="1:6" hidden="1" x14ac:dyDescent="0.25">
      <c r="A22" s="9" t="s">
        <v>231</v>
      </c>
      <c r="B22" s="17" t="s">
        <v>388</v>
      </c>
      <c r="C22" s="24" t="s">
        <v>418</v>
      </c>
      <c r="D22" s="122"/>
      <c r="E22" s="122"/>
      <c r="F22" s="122"/>
    </row>
    <row r="23" spans="1:6" hidden="1" x14ac:dyDescent="0.25">
      <c r="A23" s="9" t="s">
        <v>228</v>
      </c>
      <c r="B23" s="17" t="s">
        <v>387</v>
      </c>
      <c r="C23" s="24" t="s">
        <v>418</v>
      </c>
      <c r="D23" s="122"/>
      <c r="E23" s="122"/>
      <c r="F23" s="122"/>
    </row>
    <row r="24" spans="1:6" hidden="1" x14ac:dyDescent="0.25">
      <c r="A24" s="9" t="s">
        <v>225</v>
      </c>
      <c r="B24" s="17" t="s">
        <v>386</v>
      </c>
      <c r="C24" s="24" t="s">
        <v>418</v>
      </c>
      <c r="D24" s="122"/>
      <c r="E24" s="122"/>
      <c r="F24" s="122"/>
    </row>
    <row r="25" spans="1:6" x14ac:dyDescent="0.25">
      <c r="A25" s="9" t="s">
        <v>420</v>
      </c>
      <c r="B25" s="15" t="s">
        <v>419</v>
      </c>
      <c r="C25" s="24" t="s">
        <v>418</v>
      </c>
      <c r="D25" s="122"/>
      <c r="E25" s="122"/>
      <c r="F25" s="122"/>
    </row>
    <row r="26" spans="1:6" hidden="1" x14ac:dyDescent="0.25">
      <c r="A26" s="9" t="s">
        <v>205</v>
      </c>
      <c r="B26" s="17" t="s">
        <v>395</v>
      </c>
      <c r="C26" s="24" t="s">
        <v>415</v>
      </c>
      <c r="D26" s="122"/>
      <c r="E26" s="122"/>
      <c r="F26" s="122"/>
    </row>
    <row r="27" spans="1:6" hidden="1" x14ac:dyDescent="0.25">
      <c r="A27" s="9" t="s">
        <v>196</v>
      </c>
      <c r="B27" s="17" t="s">
        <v>394</v>
      </c>
      <c r="C27" s="24" t="s">
        <v>415</v>
      </c>
      <c r="D27" s="122"/>
      <c r="E27" s="122"/>
      <c r="F27" s="122"/>
    </row>
    <row r="28" spans="1:6" hidden="1" x14ac:dyDescent="0.25">
      <c r="A28" s="9" t="s">
        <v>172</v>
      </c>
      <c r="B28" s="17" t="s">
        <v>393</v>
      </c>
      <c r="C28" s="24" t="s">
        <v>415</v>
      </c>
      <c r="D28" s="122"/>
      <c r="E28" s="122"/>
      <c r="F28" s="122"/>
    </row>
    <row r="29" spans="1:6" hidden="1" x14ac:dyDescent="0.25">
      <c r="A29" s="9" t="s">
        <v>140</v>
      </c>
      <c r="B29" s="17" t="s">
        <v>392</v>
      </c>
      <c r="C29" s="24" t="s">
        <v>415</v>
      </c>
      <c r="D29" s="122"/>
      <c r="E29" s="122"/>
      <c r="F29" s="122"/>
    </row>
    <row r="30" spans="1:6" hidden="1" x14ac:dyDescent="0.25">
      <c r="A30" s="9" t="s">
        <v>97</v>
      </c>
      <c r="B30" s="17" t="s">
        <v>391</v>
      </c>
      <c r="C30" s="24" t="s">
        <v>415</v>
      </c>
      <c r="D30" s="122"/>
      <c r="E30" s="122"/>
      <c r="F30" s="122"/>
    </row>
    <row r="31" spans="1:6" hidden="1" x14ac:dyDescent="0.25">
      <c r="A31" s="9" t="s">
        <v>94</v>
      </c>
      <c r="B31" s="17" t="s">
        <v>390</v>
      </c>
      <c r="C31" s="24" t="s">
        <v>415</v>
      </c>
      <c r="D31" s="122"/>
      <c r="E31" s="122"/>
      <c r="F31" s="122"/>
    </row>
    <row r="32" spans="1:6" hidden="1" x14ac:dyDescent="0.25">
      <c r="A32" s="9" t="s">
        <v>79</v>
      </c>
      <c r="B32" s="17" t="s">
        <v>389</v>
      </c>
      <c r="C32" s="24" t="s">
        <v>415</v>
      </c>
      <c r="D32" s="122"/>
      <c r="E32" s="122"/>
      <c r="F32" s="122"/>
    </row>
    <row r="33" spans="1:6" hidden="1" x14ac:dyDescent="0.25">
      <c r="A33" s="9" t="s">
        <v>60</v>
      </c>
      <c r="B33" s="17" t="s">
        <v>388</v>
      </c>
      <c r="C33" s="24" t="s">
        <v>415</v>
      </c>
      <c r="D33" s="122"/>
      <c r="E33" s="122"/>
      <c r="F33" s="122"/>
    </row>
    <row r="34" spans="1:6" hidden="1" x14ac:dyDescent="0.25">
      <c r="A34" s="9" t="s">
        <v>57</v>
      </c>
      <c r="B34" s="17" t="s">
        <v>387</v>
      </c>
      <c r="C34" s="24" t="s">
        <v>415</v>
      </c>
      <c r="D34" s="122"/>
      <c r="E34" s="122"/>
      <c r="F34" s="122"/>
    </row>
    <row r="35" spans="1:6" hidden="1" x14ac:dyDescent="0.25">
      <c r="A35" s="9" t="s">
        <v>56</v>
      </c>
      <c r="B35" s="17" t="s">
        <v>386</v>
      </c>
      <c r="C35" s="24" t="s">
        <v>415</v>
      </c>
      <c r="D35" s="122"/>
      <c r="E35" s="122"/>
      <c r="F35" s="122"/>
    </row>
    <row r="36" spans="1:6" x14ac:dyDescent="0.25">
      <c r="A36" s="9" t="s">
        <v>417</v>
      </c>
      <c r="B36" s="15" t="s">
        <v>416</v>
      </c>
      <c r="C36" s="24" t="s">
        <v>415</v>
      </c>
      <c r="D36" s="122"/>
      <c r="E36" s="122"/>
      <c r="F36" s="122"/>
    </row>
    <row r="37" spans="1:6" hidden="1" x14ac:dyDescent="0.25">
      <c r="A37" s="9" t="s">
        <v>42</v>
      </c>
      <c r="B37" s="17" t="s">
        <v>395</v>
      </c>
      <c r="C37" s="24" t="s">
        <v>412</v>
      </c>
      <c r="D37" s="122"/>
      <c r="E37" s="122"/>
      <c r="F37" s="122"/>
    </row>
    <row r="38" spans="1:6" hidden="1" x14ac:dyDescent="0.25">
      <c r="A38" s="9" t="s">
        <v>56</v>
      </c>
      <c r="B38" s="17" t="s">
        <v>394</v>
      </c>
      <c r="C38" s="24" t="s">
        <v>412</v>
      </c>
      <c r="D38" s="122"/>
      <c r="E38" s="122"/>
      <c r="F38" s="122"/>
    </row>
    <row r="39" spans="1:6" hidden="1" x14ac:dyDescent="0.25">
      <c r="A39" s="9" t="s">
        <v>266</v>
      </c>
      <c r="B39" s="17" t="s">
        <v>393</v>
      </c>
      <c r="C39" s="24" t="s">
        <v>412</v>
      </c>
      <c r="D39" s="122"/>
      <c r="E39" s="122"/>
      <c r="F39" s="122"/>
    </row>
    <row r="40" spans="1:6" hidden="1" x14ac:dyDescent="0.25">
      <c r="A40" s="9" t="s">
        <v>263</v>
      </c>
      <c r="B40" s="17" t="s">
        <v>392</v>
      </c>
      <c r="C40" s="24" t="s">
        <v>412</v>
      </c>
      <c r="D40" s="122"/>
      <c r="E40" s="122"/>
      <c r="F40" s="122"/>
    </row>
    <row r="41" spans="1:6" hidden="1" x14ac:dyDescent="0.25">
      <c r="A41" s="9" t="s">
        <v>260</v>
      </c>
      <c r="B41" s="17" t="s">
        <v>391</v>
      </c>
      <c r="C41" s="24" t="s">
        <v>412</v>
      </c>
      <c r="D41" s="122"/>
      <c r="E41" s="122"/>
      <c r="F41" s="122"/>
    </row>
    <row r="42" spans="1:6" hidden="1" x14ac:dyDescent="0.25">
      <c r="A42" s="9" t="s">
        <v>257</v>
      </c>
      <c r="B42" s="17" t="s">
        <v>390</v>
      </c>
      <c r="C42" s="24" t="s">
        <v>412</v>
      </c>
      <c r="D42" s="122"/>
      <c r="E42" s="122"/>
      <c r="F42" s="122"/>
    </row>
    <row r="43" spans="1:6" hidden="1" x14ac:dyDescent="0.25">
      <c r="A43" s="9" t="s">
        <v>231</v>
      </c>
      <c r="B43" s="17" t="s">
        <v>389</v>
      </c>
      <c r="C43" s="24" t="s">
        <v>412</v>
      </c>
      <c r="D43" s="122"/>
      <c r="E43" s="122"/>
      <c r="F43" s="122"/>
    </row>
    <row r="44" spans="1:6" hidden="1" x14ac:dyDescent="0.25">
      <c r="A44" s="9" t="s">
        <v>228</v>
      </c>
      <c r="B44" s="17" t="s">
        <v>388</v>
      </c>
      <c r="C44" s="24" t="s">
        <v>412</v>
      </c>
      <c r="D44" s="122"/>
      <c r="E44" s="122"/>
      <c r="F44" s="122"/>
    </row>
    <row r="45" spans="1:6" hidden="1" x14ac:dyDescent="0.25">
      <c r="A45" s="9" t="s">
        <v>225</v>
      </c>
      <c r="B45" s="17" t="s">
        <v>387</v>
      </c>
      <c r="C45" s="24" t="s">
        <v>412</v>
      </c>
      <c r="D45" s="122"/>
      <c r="E45" s="122"/>
      <c r="F45" s="122"/>
    </row>
    <row r="46" spans="1:6" hidden="1" x14ac:dyDescent="0.25">
      <c r="A46" s="9" t="s">
        <v>216</v>
      </c>
      <c r="B46" s="17" t="s">
        <v>386</v>
      </c>
      <c r="C46" s="24" t="s">
        <v>412</v>
      </c>
      <c r="D46" s="122"/>
      <c r="E46" s="122"/>
      <c r="F46" s="122"/>
    </row>
    <row r="47" spans="1:6" x14ac:dyDescent="0.25">
      <c r="A47" s="9" t="s">
        <v>414</v>
      </c>
      <c r="B47" s="15" t="s">
        <v>413</v>
      </c>
      <c r="C47" s="24" t="s">
        <v>412</v>
      </c>
      <c r="D47" s="122"/>
      <c r="E47" s="122"/>
      <c r="F47" s="122"/>
    </row>
    <row r="48" spans="1:6" x14ac:dyDescent="0.25">
      <c r="A48" s="9" t="s">
        <v>411</v>
      </c>
      <c r="B48" s="10" t="s">
        <v>410</v>
      </c>
      <c r="C48" s="22" t="s">
        <v>409</v>
      </c>
      <c r="D48" s="112"/>
      <c r="E48" s="112"/>
      <c r="F48" s="112"/>
    </row>
    <row r="49" spans="1:6" hidden="1" x14ac:dyDescent="0.25">
      <c r="A49" s="9" t="s">
        <v>383</v>
      </c>
      <c r="B49" s="15" t="s">
        <v>408</v>
      </c>
      <c r="C49" s="24" t="s">
        <v>407</v>
      </c>
      <c r="D49" s="112"/>
      <c r="E49" s="112">
        <f t="shared" si="0"/>
        <v>0</v>
      </c>
      <c r="F49" s="112"/>
    </row>
    <row r="50" spans="1:6" ht="30" hidden="1" x14ac:dyDescent="0.25">
      <c r="A50" s="9" t="s">
        <v>373</v>
      </c>
      <c r="B50" s="15" t="s">
        <v>406</v>
      </c>
      <c r="C50" s="24" t="s">
        <v>405</v>
      </c>
      <c r="D50" s="112"/>
      <c r="E50" s="112">
        <f t="shared" si="0"/>
        <v>0</v>
      </c>
      <c r="F50" s="112"/>
    </row>
    <row r="51" spans="1:6" hidden="1" x14ac:dyDescent="0.25">
      <c r="A51" s="9" t="s">
        <v>400</v>
      </c>
      <c r="B51" s="17" t="s">
        <v>395</v>
      </c>
      <c r="C51" s="24" t="s">
        <v>403</v>
      </c>
      <c r="D51" s="112"/>
      <c r="E51" s="112">
        <f t="shared" si="0"/>
        <v>0</v>
      </c>
      <c r="F51" s="112"/>
    </row>
    <row r="52" spans="1:6" hidden="1" x14ac:dyDescent="0.25">
      <c r="A52" s="9" t="s">
        <v>399</v>
      </c>
      <c r="B52" s="17" t="s">
        <v>394</v>
      </c>
      <c r="C52" s="24" t="s">
        <v>403</v>
      </c>
      <c r="D52" s="112"/>
      <c r="E52" s="112">
        <f t="shared" si="0"/>
        <v>0</v>
      </c>
      <c r="F52" s="112"/>
    </row>
    <row r="53" spans="1:6" hidden="1" x14ac:dyDescent="0.25">
      <c r="A53" s="9" t="s">
        <v>45</v>
      </c>
      <c r="B53" s="17" t="s">
        <v>393</v>
      </c>
      <c r="C53" s="24" t="s">
        <v>403</v>
      </c>
      <c r="D53" s="112"/>
      <c r="E53" s="112">
        <f t="shared" si="0"/>
        <v>0</v>
      </c>
      <c r="F53" s="112"/>
    </row>
    <row r="54" spans="1:6" hidden="1" x14ac:dyDescent="0.25">
      <c r="A54" s="9" t="s">
        <v>336</v>
      </c>
      <c r="B54" s="17" t="s">
        <v>392</v>
      </c>
      <c r="C54" s="24" t="s">
        <v>403</v>
      </c>
      <c r="D54" s="112"/>
      <c r="E54" s="112">
        <f t="shared" si="0"/>
        <v>0</v>
      </c>
      <c r="F54" s="112"/>
    </row>
    <row r="55" spans="1:6" hidden="1" x14ac:dyDescent="0.25">
      <c r="A55" s="9"/>
      <c r="B55" s="17" t="s">
        <v>391</v>
      </c>
      <c r="C55" s="24" t="s">
        <v>403</v>
      </c>
      <c r="D55" s="112"/>
      <c r="E55" s="112">
        <f t="shared" si="0"/>
        <v>0</v>
      </c>
      <c r="F55" s="112"/>
    </row>
    <row r="56" spans="1:6" hidden="1" x14ac:dyDescent="0.25">
      <c r="A56" s="9"/>
      <c r="B56" s="17" t="s">
        <v>390</v>
      </c>
      <c r="C56" s="24" t="s">
        <v>403</v>
      </c>
      <c r="D56" s="112"/>
      <c r="E56" s="112">
        <f t="shared" si="0"/>
        <v>0</v>
      </c>
      <c r="F56" s="112"/>
    </row>
    <row r="57" spans="1:6" hidden="1" x14ac:dyDescent="0.25">
      <c r="A57" s="9"/>
      <c r="B57" s="17" t="s">
        <v>389</v>
      </c>
      <c r="C57" s="24" t="s">
        <v>403</v>
      </c>
      <c r="D57" s="112"/>
      <c r="E57" s="112">
        <f t="shared" si="0"/>
        <v>0</v>
      </c>
      <c r="F57" s="112"/>
    </row>
    <row r="58" spans="1:6" hidden="1" x14ac:dyDescent="0.25">
      <c r="A58" s="9"/>
      <c r="B58" s="17" t="s">
        <v>388</v>
      </c>
      <c r="C58" s="24" t="s">
        <v>403</v>
      </c>
      <c r="D58" s="112"/>
      <c r="E58" s="112">
        <f t="shared" si="0"/>
        <v>0</v>
      </c>
      <c r="F58" s="112"/>
    </row>
    <row r="59" spans="1:6" hidden="1" x14ac:dyDescent="0.25">
      <c r="A59" s="9"/>
      <c r="B59" s="17" t="s">
        <v>387</v>
      </c>
      <c r="C59" s="24" t="s">
        <v>403</v>
      </c>
      <c r="D59" s="112"/>
      <c r="E59" s="112">
        <f t="shared" si="0"/>
        <v>0</v>
      </c>
      <c r="F59" s="112"/>
    </row>
    <row r="60" spans="1:6" hidden="1" x14ac:dyDescent="0.25">
      <c r="A60" s="9" t="s">
        <v>39</v>
      </c>
      <c r="B60" s="17" t="s">
        <v>386</v>
      </c>
      <c r="C60" s="24" t="s">
        <v>403</v>
      </c>
      <c r="D60" s="112"/>
      <c r="E60" s="112">
        <f t="shared" si="0"/>
        <v>0</v>
      </c>
      <c r="F60" s="112"/>
    </row>
    <row r="61" spans="1:6" ht="30" hidden="1" x14ac:dyDescent="0.25">
      <c r="A61" s="9" t="s">
        <v>370</v>
      </c>
      <c r="B61" s="15" t="s">
        <v>404</v>
      </c>
      <c r="C61" s="24" t="s">
        <v>403</v>
      </c>
      <c r="D61" s="112"/>
      <c r="E61" s="112">
        <f t="shared" si="0"/>
        <v>0</v>
      </c>
      <c r="F61" s="112"/>
    </row>
    <row r="62" spans="1:6" hidden="1" x14ac:dyDescent="0.25">
      <c r="A62" s="9" t="s">
        <v>402</v>
      </c>
      <c r="B62" s="17" t="s">
        <v>401</v>
      </c>
      <c r="C62" s="24" t="s">
        <v>396</v>
      </c>
      <c r="D62" s="112"/>
      <c r="E62" s="112">
        <f t="shared" si="0"/>
        <v>0</v>
      </c>
      <c r="F62" s="112"/>
    </row>
    <row r="63" spans="1:6" hidden="1" x14ac:dyDescent="0.25">
      <c r="A63" s="9" t="s">
        <v>400</v>
      </c>
      <c r="B63" s="17" t="s">
        <v>394</v>
      </c>
      <c r="C63" s="24" t="s">
        <v>396</v>
      </c>
      <c r="D63" s="112"/>
      <c r="E63" s="112">
        <f t="shared" si="0"/>
        <v>0</v>
      </c>
      <c r="F63" s="112"/>
    </row>
    <row r="64" spans="1:6" hidden="1" x14ac:dyDescent="0.25">
      <c r="A64" s="9" t="s">
        <v>399</v>
      </c>
      <c r="B64" s="17" t="s">
        <v>393</v>
      </c>
      <c r="C64" s="24" t="s">
        <v>396</v>
      </c>
      <c r="D64" s="112"/>
      <c r="E64" s="112">
        <f t="shared" si="0"/>
        <v>0</v>
      </c>
      <c r="F64" s="112"/>
    </row>
    <row r="65" spans="1:6" hidden="1" x14ac:dyDescent="0.25">
      <c r="A65" s="9" t="s">
        <v>398</v>
      </c>
      <c r="B65" s="17" t="s">
        <v>392</v>
      </c>
      <c r="C65" s="24" t="s">
        <v>396</v>
      </c>
      <c r="D65" s="112"/>
      <c r="E65" s="112">
        <f t="shared" si="0"/>
        <v>0</v>
      </c>
      <c r="F65" s="112"/>
    </row>
    <row r="66" spans="1:6" hidden="1" x14ac:dyDescent="0.25">
      <c r="A66" s="9" t="s">
        <v>255</v>
      </c>
      <c r="B66" s="17" t="s">
        <v>391</v>
      </c>
      <c r="C66" s="24" t="s">
        <v>396</v>
      </c>
      <c r="D66" s="112"/>
      <c r="E66" s="112">
        <f t="shared" si="0"/>
        <v>0</v>
      </c>
      <c r="F66" s="112"/>
    </row>
    <row r="67" spans="1:6" hidden="1" x14ac:dyDescent="0.25">
      <c r="A67" s="9" t="s">
        <v>253</v>
      </c>
      <c r="B67" s="17" t="s">
        <v>390</v>
      </c>
      <c r="C67" s="24" t="s">
        <v>396</v>
      </c>
      <c r="D67" s="112"/>
      <c r="E67" s="112">
        <f t="shared" si="0"/>
        <v>0</v>
      </c>
      <c r="F67" s="112"/>
    </row>
    <row r="68" spans="1:6" hidden="1" x14ac:dyDescent="0.25">
      <c r="A68" s="9" t="s">
        <v>250</v>
      </c>
      <c r="B68" s="17" t="s">
        <v>389</v>
      </c>
      <c r="C68" s="24" t="s">
        <v>396</v>
      </c>
      <c r="D68" s="112"/>
      <c r="E68" s="112">
        <f t="shared" si="0"/>
        <v>0</v>
      </c>
      <c r="F68" s="112"/>
    </row>
    <row r="69" spans="1:6" hidden="1" x14ac:dyDescent="0.25">
      <c r="A69" s="9" t="s">
        <v>248</v>
      </c>
      <c r="B69" s="17" t="s">
        <v>388</v>
      </c>
      <c r="C69" s="24" t="s">
        <v>396</v>
      </c>
      <c r="D69" s="112"/>
      <c r="E69" s="112">
        <f t="shared" si="0"/>
        <v>0</v>
      </c>
      <c r="F69" s="112"/>
    </row>
    <row r="70" spans="1:6" hidden="1" x14ac:dyDescent="0.25">
      <c r="A70" s="9" t="s">
        <v>246</v>
      </c>
      <c r="B70" s="17" t="s">
        <v>387</v>
      </c>
      <c r="C70" s="24" t="s">
        <v>396</v>
      </c>
      <c r="D70" s="112"/>
      <c r="E70" s="112">
        <f t="shared" ref="E70:E83" si="1">SUM(D70:D70)</f>
        <v>0</v>
      </c>
      <c r="F70" s="112"/>
    </row>
    <row r="71" spans="1:6" hidden="1" x14ac:dyDescent="0.25">
      <c r="A71" s="9" t="s">
        <v>244</v>
      </c>
      <c r="B71" s="17" t="s">
        <v>386</v>
      </c>
      <c r="C71" s="24" t="s">
        <v>396</v>
      </c>
      <c r="D71" s="112"/>
      <c r="E71" s="112">
        <f t="shared" si="1"/>
        <v>0</v>
      </c>
      <c r="F71" s="112"/>
    </row>
    <row r="72" spans="1:6" ht="30" hidden="1" x14ac:dyDescent="0.25">
      <c r="A72" s="9" t="s">
        <v>367</v>
      </c>
      <c r="B72" s="15" t="s">
        <v>397</v>
      </c>
      <c r="C72" s="24" t="s">
        <v>396</v>
      </c>
      <c r="D72" s="112"/>
      <c r="E72" s="112">
        <f t="shared" si="1"/>
        <v>0</v>
      </c>
      <c r="F72" s="112"/>
    </row>
    <row r="73" spans="1:6" hidden="1" x14ac:dyDescent="0.25">
      <c r="A73" s="9" t="s">
        <v>250</v>
      </c>
      <c r="B73" s="17" t="s">
        <v>395</v>
      </c>
      <c r="C73" s="24" t="s">
        <v>384</v>
      </c>
      <c r="D73" s="112"/>
      <c r="E73" s="112">
        <f t="shared" si="1"/>
        <v>0</v>
      </c>
      <c r="F73" s="112"/>
    </row>
    <row r="74" spans="1:6" hidden="1" x14ac:dyDescent="0.25">
      <c r="A74" s="9" t="s">
        <v>248</v>
      </c>
      <c r="B74" s="17" t="s">
        <v>394</v>
      </c>
      <c r="C74" s="24" t="s">
        <v>384</v>
      </c>
      <c r="D74" s="112"/>
      <c r="E74" s="112">
        <f t="shared" si="1"/>
        <v>0</v>
      </c>
      <c r="F74" s="112"/>
    </row>
    <row r="75" spans="1:6" hidden="1" x14ac:dyDescent="0.25">
      <c r="A75" s="9" t="s">
        <v>79</v>
      </c>
      <c r="B75" s="17" t="s">
        <v>393</v>
      </c>
      <c r="C75" s="24" t="s">
        <v>384</v>
      </c>
      <c r="D75" s="112"/>
      <c r="E75" s="112">
        <f t="shared" si="1"/>
        <v>0</v>
      </c>
      <c r="F75" s="112"/>
    </row>
    <row r="76" spans="1:6" hidden="1" x14ac:dyDescent="0.25">
      <c r="A76" s="9" t="s">
        <v>244</v>
      </c>
      <c r="B76" s="17" t="s">
        <v>392</v>
      </c>
      <c r="C76" s="24" t="s">
        <v>384</v>
      </c>
      <c r="D76" s="112"/>
      <c r="E76" s="112">
        <f t="shared" si="1"/>
        <v>0</v>
      </c>
      <c r="F76" s="112"/>
    </row>
    <row r="77" spans="1:6" hidden="1" x14ac:dyDescent="0.25">
      <c r="A77" s="9" t="s">
        <v>250</v>
      </c>
      <c r="B77" s="17" t="s">
        <v>391</v>
      </c>
      <c r="C77" s="24" t="s">
        <v>384</v>
      </c>
      <c r="D77" s="112"/>
      <c r="E77" s="112">
        <f t="shared" si="1"/>
        <v>0</v>
      </c>
      <c r="F77" s="112"/>
    </row>
    <row r="78" spans="1:6" hidden="1" x14ac:dyDescent="0.25">
      <c r="A78" s="9" t="s">
        <v>248</v>
      </c>
      <c r="B78" s="17" t="s">
        <v>390</v>
      </c>
      <c r="C78" s="24" t="s">
        <v>384</v>
      </c>
      <c r="D78" s="112"/>
      <c r="E78" s="112">
        <f t="shared" si="1"/>
        <v>0</v>
      </c>
      <c r="F78" s="112"/>
    </row>
    <row r="79" spans="1:6" hidden="1" x14ac:dyDescent="0.25">
      <c r="A79" s="26" t="s">
        <v>246</v>
      </c>
      <c r="B79" s="17" t="s">
        <v>389</v>
      </c>
      <c r="C79" s="24" t="s">
        <v>384</v>
      </c>
      <c r="D79" s="112"/>
      <c r="E79" s="112">
        <f t="shared" si="1"/>
        <v>0</v>
      </c>
      <c r="F79" s="112"/>
    </row>
    <row r="80" spans="1:6" hidden="1" x14ac:dyDescent="0.25">
      <c r="A80" s="26" t="s">
        <v>244</v>
      </c>
      <c r="B80" s="17" t="s">
        <v>388</v>
      </c>
      <c r="C80" s="24" t="s">
        <v>384</v>
      </c>
      <c r="D80" s="112"/>
      <c r="E80" s="112">
        <f t="shared" si="1"/>
        <v>0</v>
      </c>
      <c r="F80" s="112"/>
    </row>
    <row r="81" spans="1:6" hidden="1" x14ac:dyDescent="0.25">
      <c r="A81" s="26" t="s">
        <v>242</v>
      </c>
      <c r="B81" s="17" t="s">
        <v>387</v>
      </c>
      <c r="C81" s="24" t="s">
        <v>384</v>
      </c>
      <c r="D81" s="112"/>
      <c r="E81" s="112">
        <f t="shared" si="1"/>
        <v>0</v>
      </c>
      <c r="F81" s="112"/>
    </row>
    <row r="82" spans="1:6" hidden="1" x14ac:dyDescent="0.25">
      <c r="A82" s="26" t="s">
        <v>60</v>
      </c>
      <c r="B82" s="17" t="s">
        <v>386</v>
      </c>
      <c r="C82" s="24" t="s">
        <v>384</v>
      </c>
      <c r="D82" s="112"/>
      <c r="E82" s="112">
        <f t="shared" si="1"/>
        <v>0</v>
      </c>
      <c r="F82" s="112"/>
    </row>
    <row r="83" spans="1:6" hidden="1" x14ac:dyDescent="0.25">
      <c r="A83" s="26" t="s">
        <v>351</v>
      </c>
      <c r="B83" s="15" t="s">
        <v>385</v>
      </c>
      <c r="C83" s="24" t="s">
        <v>384</v>
      </c>
      <c r="D83" s="112"/>
      <c r="E83" s="112">
        <f t="shared" si="1"/>
        <v>0</v>
      </c>
      <c r="F83" s="112"/>
    </row>
    <row r="84" spans="1:6" x14ac:dyDescent="0.25">
      <c r="A84" s="26" t="s">
        <v>383</v>
      </c>
      <c r="B84" s="10" t="s">
        <v>382</v>
      </c>
      <c r="C84" s="22" t="s">
        <v>381</v>
      </c>
      <c r="D84" s="112"/>
      <c r="E84" s="112"/>
      <c r="F84" s="112"/>
    </row>
    <row r="85" spans="1:6" hidden="1" x14ac:dyDescent="0.25">
      <c r="A85" s="26" t="s">
        <v>50</v>
      </c>
      <c r="B85" s="15" t="s">
        <v>380</v>
      </c>
      <c r="C85" s="24" t="s">
        <v>376</v>
      </c>
      <c r="D85" s="112"/>
      <c r="E85" s="112"/>
      <c r="F85" s="112"/>
    </row>
    <row r="86" spans="1:6" hidden="1" x14ac:dyDescent="0.25">
      <c r="A86" s="26"/>
      <c r="B86" s="28" t="s">
        <v>379</v>
      </c>
      <c r="C86" s="27" t="s">
        <v>376</v>
      </c>
      <c r="D86" s="112"/>
      <c r="E86" s="112"/>
      <c r="F86" s="112"/>
    </row>
    <row r="87" spans="1:6" ht="30" hidden="1" x14ac:dyDescent="0.25">
      <c r="A87" s="26"/>
      <c r="B87" s="28" t="s">
        <v>378</v>
      </c>
      <c r="C87" s="27" t="s">
        <v>376</v>
      </c>
      <c r="D87" s="112"/>
      <c r="E87" s="112"/>
      <c r="F87" s="112"/>
    </row>
    <row r="88" spans="1:6" hidden="1" x14ac:dyDescent="0.25">
      <c r="A88" s="26" t="s">
        <v>137</v>
      </c>
      <c r="B88" s="28" t="s">
        <v>377</v>
      </c>
      <c r="C88" s="27" t="s">
        <v>376</v>
      </c>
      <c r="D88" s="112"/>
      <c r="E88" s="112"/>
      <c r="F88" s="112"/>
    </row>
    <row r="89" spans="1:6" hidden="1" x14ac:dyDescent="0.25">
      <c r="A89" s="26" t="s">
        <v>42</v>
      </c>
      <c r="B89" s="15" t="s">
        <v>375</v>
      </c>
      <c r="C89" s="24" t="s">
        <v>374</v>
      </c>
      <c r="D89" s="112"/>
      <c r="E89" s="112"/>
      <c r="F89" s="112"/>
    </row>
    <row r="90" spans="1:6" x14ac:dyDescent="0.25">
      <c r="A90" s="26" t="s">
        <v>373</v>
      </c>
      <c r="B90" s="15" t="s">
        <v>372</v>
      </c>
      <c r="C90" s="24" t="s">
        <v>371</v>
      </c>
      <c r="D90" s="112"/>
      <c r="E90" s="112"/>
      <c r="F90" s="112"/>
    </row>
    <row r="91" spans="1:6" x14ac:dyDescent="0.25">
      <c r="A91" s="26" t="s">
        <v>370</v>
      </c>
      <c r="B91" s="15" t="s">
        <v>369</v>
      </c>
      <c r="C91" s="24" t="s">
        <v>368</v>
      </c>
      <c r="D91" s="112"/>
      <c r="E91" s="112"/>
      <c r="F91" s="112"/>
    </row>
    <row r="92" spans="1:6" x14ac:dyDescent="0.25">
      <c r="A92" s="26" t="s">
        <v>367</v>
      </c>
      <c r="B92" s="17" t="s">
        <v>366</v>
      </c>
      <c r="C92" s="25" t="s">
        <v>365</v>
      </c>
      <c r="D92" s="112"/>
      <c r="E92" s="112"/>
      <c r="F92" s="112"/>
    </row>
    <row r="93" spans="1:6" hidden="1" x14ac:dyDescent="0.25">
      <c r="A93" s="26" t="s">
        <v>4</v>
      </c>
      <c r="B93" s="15" t="s">
        <v>364</v>
      </c>
      <c r="C93" s="15" t="s">
        <v>349</v>
      </c>
      <c r="D93" s="112"/>
      <c r="E93" s="112"/>
      <c r="F93" s="112"/>
    </row>
    <row r="94" spans="1:6" hidden="1" x14ac:dyDescent="0.25">
      <c r="A94" s="26" t="s">
        <v>100</v>
      </c>
      <c r="B94" s="15" t="s">
        <v>363</v>
      </c>
      <c r="C94" s="15" t="s">
        <v>349</v>
      </c>
      <c r="D94" s="112"/>
      <c r="E94" s="112"/>
      <c r="F94" s="112"/>
    </row>
    <row r="95" spans="1:6" hidden="1" x14ac:dyDescent="0.25">
      <c r="A95" s="26" t="s">
        <v>234</v>
      </c>
      <c r="B95" s="15" t="s">
        <v>362</v>
      </c>
      <c r="C95" s="15" t="s">
        <v>349</v>
      </c>
      <c r="D95" s="112"/>
      <c r="E95" s="112"/>
      <c r="F95" s="112"/>
    </row>
    <row r="96" spans="1:6" hidden="1" x14ac:dyDescent="0.25">
      <c r="A96" s="26" t="s">
        <v>361</v>
      </c>
      <c r="B96" s="15" t="s">
        <v>360</v>
      </c>
      <c r="C96" s="15" t="s">
        <v>349</v>
      </c>
      <c r="D96" s="112"/>
      <c r="E96" s="112"/>
      <c r="F96" s="112"/>
    </row>
    <row r="97" spans="1:6" hidden="1" x14ac:dyDescent="0.25">
      <c r="A97" s="5" t="s">
        <v>359</v>
      </c>
      <c r="B97" s="15" t="s">
        <v>358</v>
      </c>
      <c r="C97" s="15" t="s">
        <v>349</v>
      </c>
      <c r="D97" s="112"/>
      <c r="E97" s="112"/>
      <c r="F97" s="112"/>
    </row>
    <row r="98" spans="1:6" hidden="1" x14ac:dyDescent="0.25">
      <c r="A98" s="5" t="s">
        <v>357</v>
      </c>
      <c r="B98" s="15" t="s">
        <v>356</v>
      </c>
      <c r="C98" s="15" t="s">
        <v>349</v>
      </c>
      <c r="D98" s="112"/>
      <c r="E98" s="112"/>
      <c r="F98" s="112"/>
    </row>
    <row r="99" spans="1:6" hidden="1" x14ac:dyDescent="0.25">
      <c r="A99" s="5" t="s">
        <v>355</v>
      </c>
      <c r="B99" s="15" t="s">
        <v>354</v>
      </c>
      <c r="C99" s="15" t="s">
        <v>349</v>
      </c>
      <c r="D99" s="112"/>
      <c r="E99" s="112"/>
      <c r="F99" s="112"/>
    </row>
    <row r="100" spans="1:6" hidden="1" x14ac:dyDescent="0.25">
      <c r="A100" s="5" t="s">
        <v>353</v>
      </c>
      <c r="B100" s="15" t="s">
        <v>352</v>
      </c>
      <c r="C100" s="15" t="s">
        <v>349</v>
      </c>
      <c r="D100" s="112"/>
      <c r="E100" s="112"/>
      <c r="F100" s="112"/>
    </row>
    <row r="101" spans="1:6" x14ac:dyDescent="0.25">
      <c r="A101" s="5" t="s">
        <v>351</v>
      </c>
      <c r="B101" s="15" t="s">
        <v>350</v>
      </c>
      <c r="C101" s="24" t="s">
        <v>349</v>
      </c>
      <c r="D101" s="112"/>
      <c r="E101" s="112"/>
      <c r="F101" s="112"/>
    </row>
    <row r="102" spans="1:6" hidden="1" x14ac:dyDescent="0.25">
      <c r="A102" s="5" t="s">
        <v>45</v>
      </c>
      <c r="B102" s="15" t="s">
        <v>348</v>
      </c>
      <c r="C102" s="24" t="s">
        <v>343</v>
      </c>
      <c r="D102" s="112"/>
      <c r="E102" s="112"/>
      <c r="F102" s="112"/>
    </row>
    <row r="103" spans="1:6" hidden="1" x14ac:dyDescent="0.25">
      <c r="A103" s="5" t="s">
        <v>347</v>
      </c>
      <c r="B103" s="14" t="s">
        <v>346</v>
      </c>
      <c r="C103" s="14" t="s">
        <v>343</v>
      </c>
      <c r="D103" s="112"/>
      <c r="E103" s="112"/>
      <c r="F103" s="112"/>
    </row>
    <row r="104" spans="1:6" hidden="1" x14ac:dyDescent="0.25">
      <c r="A104" s="5" t="s">
        <v>345</v>
      </c>
      <c r="B104" s="14" t="s">
        <v>344</v>
      </c>
      <c r="C104" s="14" t="s">
        <v>343</v>
      </c>
      <c r="D104" s="112"/>
      <c r="E104" s="112"/>
      <c r="F104" s="112"/>
    </row>
    <row r="105" spans="1:6" hidden="1" x14ac:dyDescent="0.25">
      <c r="A105" s="5" t="s">
        <v>342</v>
      </c>
      <c r="B105" s="15" t="s">
        <v>341</v>
      </c>
      <c r="C105" s="24" t="s">
        <v>340</v>
      </c>
      <c r="D105" s="112"/>
      <c r="E105" s="112"/>
      <c r="F105" s="112"/>
    </row>
    <row r="106" spans="1:6" hidden="1" x14ac:dyDescent="0.25">
      <c r="A106" s="5" t="s">
        <v>339</v>
      </c>
      <c r="B106" s="15" t="s">
        <v>338</v>
      </c>
      <c r="C106" s="24" t="s">
        <v>337</v>
      </c>
      <c r="D106" s="112"/>
      <c r="E106" s="112"/>
      <c r="F106" s="112"/>
    </row>
    <row r="107" spans="1:6" hidden="1" x14ac:dyDescent="0.25">
      <c r="A107" s="5" t="s">
        <v>336</v>
      </c>
      <c r="B107" s="15" t="s">
        <v>335</v>
      </c>
      <c r="C107" s="24" t="s">
        <v>326</v>
      </c>
      <c r="D107" s="112"/>
      <c r="E107" s="112"/>
      <c r="F107" s="112"/>
    </row>
    <row r="108" spans="1:6" hidden="1" x14ac:dyDescent="0.25">
      <c r="A108" s="5" t="s">
        <v>334</v>
      </c>
      <c r="B108" s="14" t="s">
        <v>333</v>
      </c>
      <c r="C108" s="14" t="s">
        <v>326</v>
      </c>
      <c r="D108" s="112"/>
      <c r="E108" s="112"/>
      <c r="F108" s="112"/>
    </row>
    <row r="109" spans="1:6" hidden="1" x14ac:dyDescent="0.25">
      <c r="A109" s="5" t="s">
        <v>332</v>
      </c>
      <c r="B109" s="14" t="s">
        <v>331</v>
      </c>
      <c r="C109" s="14" t="s">
        <v>326</v>
      </c>
      <c r="D109" s="112"/>
      <c r="E109" s="112"/>
      <c r="F109" s="112"/>
    </row>
    <row r="110" spans="1:6" hidden="1" x14ac:dyDescent="0.25">
      <c r="A110" s="5" t="s">
        <v>330</v>
      </c>
      <c r="B110" s="14" t="s">
        <v>329</v>
      </c>
      <c r="C110" s="14" t="s">
        <v>326</v>
      </c>
      <c r="D110" s="112"/>
      <c r="E110" s="112"/>
      <c r="F110" s="112"/>
    </row>
    <row r="111" spans="1:6" hidden="1" x14ac:dyDescent="0.25">
      <c r="A111" s="5" t="s">
        <v>328</v>
      </c>
      <c r="B111" s="14" t="s">
        <v>327</v>
      </c>
      <c r="C111" s="14" t="s">
        <v>326</v>
      </c>
      <c r="D111" s="112"/>
      <c r="E111" s="112"/>
      <c r="F111" s="112"/>
    </row>
    <row r="112" spans="1:6" hidden="1" x14ac:dyDescent="0.25">
      <c r="A112" s="5" t="s">
        <v>39</v>
      </c>
      <c r="B112" s="15" t="s">
        <v>325</v>
      </c>
      <c r="C112" s="24" t="s">
        <v>294</v>
      </c>
      <c r="D112" s="112"/>
      <c r="E112" s="112"/>
      <c r="F112" s="112"/>
    </row>
    <row r="113" spans="1:6" hidden="1" x14ac:dyDescent="0.25">
      <c r="A113" s="5" t="s">
        <v>324</v>
      </c>
      <c r="B113" s="14" t="s">
        <v>323</v>
      </c>
      <c r="C113" s="14" t="s">
        <v>294</v>
      </c>
      <c r="D113" s="112"/>
      <c r="E113" s="112"/>
      <c r="F113" s="112"/>
    </row>
    <row r="114" spans="1:6" hidden="1" x14ac:dyDescent="0.25">
      <c r="A114" s="5" t="s">
        <v>322</v>
      </c>
      <c r="B114" s="14" t="s">
        <v>321</v>
      </c>
      <c r="C114" s="14" t="s">
        <v>294</v>
      </c>
      <c r="D114" s="112"/>
      <c r="E114" s="112"/>
      <c r="F114" s="112"/>
    </row>
    <row r="115" spans="1:6" ht="30" hidden="1" x14ac:dyDescent="0.25">
      <c r="A115" s="5" t="s">
        <v>320</v>
      </c>
      <c r="B115" s="14" t="s">
        <v>319</v>
      </c>
      <c r="C115" s="14" t="s">
        <v>294</v>
      </c>
      <c r="D115" s="112"/>
      <c r="E115" s="112"/>
      <c r="F115" s="112"/>
    </row>
    <row r="116" spans="1:6" hidden="1" x14ac:dyDescent="0.25">
      <c r="A116" s="5" t="s">
        <v>318</v>
      </c>
      <c r="B116" s="14" t="s">
        <v>317</v>
      </c>
      <c r="C116" s="14" t="s">
        <v>294</v>
      </c>
      <c r="D116" s="112"/>
      <c r="E116" s="112"/>
      <c r="F116" s="112"/>
    </row>
    <row r="117" spans="1:6" hidden="1" x14ac:dyDescent="0.25">
      <c r="A117" s="5" t="s">
        <v>316</v>
      </c>
      <c r="B117" s="14" t="s">
        <v>315</v>
      </c>
      <c r="C117" s="14" t="s">
        <v>294</v>
      </c>
      <c r="D117" s="112"/>
      <c r="E117" s="112"/>
      <c r="F117" s="112"/>
    </row>
    <row r="118" spans="1:6" hidden="1" x14ac:dyDescent="0.25">
      <c r="A118" s="5" t="s">
        <v>314</v>
      </c>
      <c r="B118" s="14" t="s">
        <v>313</v>
      </c>
      <c r="C118" s="14" t="s">
        <v>294</v>
      </c>
      <c r="D118" s="112"/>
      <c r="E118" s="112"/>
      <c r="F118" s="112"/>
    </row>
    <row r="119" spans="1:6" hidden="1" x14ac:dyDescent="0.25">
      <c r="A119" s="5" t="s">
        <v>312</v>
      </c>
      <c r="B119" s="14" t="s">
        <v>311</v>
      </c>
      <c r="C119" s="14" t="s">
        <v>294</v>
      </c>
      <c r="D119" s="112"/>
      <c r="E119" s="112"/>
      <c r="F119" s="112"/>
    </row>
    <row r="120" spans="1:6" hidden="1" x14ac:dyDescent="0.25">
      <c r="A120" s="5" t="s">
        <v>310</v>
      </c>
      <c r="B120" s="14" t="s">
        <v>309</v>
      </c>
      <c r="C120" s="14" t="s">
        <v>294</v>
      </c>
      <c r="D120" s="112"/>
      <c r="E120" s="112"/>
      <c r="F120" s="112"/>
    </row>
    <row r="121" spans="1:6" hidden="1" x14ac:dyDescent="0.25">
      <c r="A121" s="5" t="s">
        <v>308</v>
      </c>
      <c r="B121" s="14" t="s">
        <v>307</v>
      </c>
      <c r="C121" s="14" t="s">
        <v>294</v>
      </c>
      <c r="D121" s="112"/>
      <c r="E121" s="112"/>
      <c r="F121" s="112"/>
    </row>
    <row r="122" spans="1:6" hidden="1" x14ac:dyDescent="0.25">
      <c r="A122" s="5" t="s">
        <v>306</v>
      </c>
      <c r="B122" s="14" t="s">
        <v>305</v>
      </c>
      <c r="C122" s="14" t="s">
        <v>294</v>
      </c>
      <c r="D122" s="112"/>
      <c r="E122" s="112"/>
      <c r="F122" s="112"/>
    </row>
    <row r="123" spans="1:6" hidden="1" x14ac:dyDescent="0.25">
      <c r="A123" s="5" t="s">
        <v>304</v>
      </c>
      <c r="B123" s="14" t="s">
        <v>303</v>
      </c>
      <c r="C123" s="14" t="s">
        <v>294</v>
      </c>
      <c r="D123" s="112"/>
      <c r="E123" s="112"/>
      <c r="F123" s="112"/>
    </row>
    <row r="124" spans="1:6" hidden="1" x14ac:dyDescent="0.25">
      <c r="A124" s="5" t="s">
        <v>302</v>
      </c>
      <c r="B124" s="14" t="s">
        <v>301</v>
      </c>
      <c r="C124" s="14" t="s">
        <v>294</v>
      </c>
      <c r="D124" s="112"/>
      <c r="E124" s="112"/>
      <c r="F124" s="112"/>
    </row>
    <row r="125" spans="1:6" hidden="1" x14ac:dyDescent="0.25">
      <c r="A125" s="5" t="s">
        <v>300</v>
      </c>
      <c r="B125" s="14" t="s">
        <v>299</v>
      </c>
      <c r="C125" s="14" t="s">
        <v>294</v>
      </c>
      <c r="D125" s="112"/>
      <c r="E125" s="112"/>
      <c r="F125" s="112"/>
    </row>
    <row r="126" spans="1:6" hidden="1" x14ac:dyDescent="0.25">
      <c r="A126" s="5" t="s">
        <v>298</v>
      </c>
      <c r="B126" s="14" t="s">
        <v>297</v>
      </c>
      <c r="C126" s="14" t="s">
        <v>294</v>
      </c>
      <c r="D126" s="112"/>
      <c r="E126" s="112"/>
      <c r="F126" s="112"/>
    </row>
    <row r="127" spans="1:6" hidden="1" x14ac:dyDescent="0.25">
      <c r="A127" s="5" t="s">
        <v>296</v>
      </c>
      <c r="B127" s="14" t="s">
        <v>295</v>
      </c>
      <c r="C127" s="14" t="s">
        <v>294</v>
      </c>
      <c r="D127" s="112"/>
      <c r="E127" s="112"/>
      <c r="F127" s="112"/>
    </row>
    <row r="128" spans="1:6" x14ac:dyDescent="0.25">
      <c r="A128" s="5" t="s">
        <v>293</v>
      </c>
      <c r="B128" s="15" t="s">
        <v>292</v>
      </c>
      <c r="C128" s="24" t="s">
        <v>291</v>
      </c>
      <c r="D128" s="112"/>
      <c r="E128" s="112"/>
      <c r="F128" s="112"/>
    </row>
    <row r="129" spans="1:6" hidden="1" x14ac:dyDescent="0.25">
      <c r="A129" s="5" t="s">
        <v>290</v>
      </c>
      <c r="B129" s="15" t="s">
        <v>289</v>
      </c>
      <c r="C129" s="15" t="s">
        <v>264</v>
      </c>
      <c r="D129" s="112"/>
      <c r="E129" s="112"/>
      <c r="F129" s="112"/>
    </row>
    <row r="130" spans="1:6" hidden="1" x14ac:dyDescent="0.25">
      <c r="A130" s="5" t="s">
        <v>288</v>
      </c>
      <c r="B130" s="15" t="s">
        <v>287</v>
      </c>
      <c r="C130" s="15" t="s">
        <v>264</v>
      </c>
      <c r="D130" s="112"/>
      <c r="E130" s="112"/>
      <c r="F130" s="112"/>
    </row>
    <row r="131" spans="1:6" hidden="1" x14ac:dyDescent="0.25">
      <c r="A131" s="5" t="s">
        <v>286</v>
      </c>
      <c r="B131" s="15" t="s">
        <v>285</v>
      </c>
      <c r="C131" s="15" t="s">
        <v>264</v>
      </c>
      <c r="D131" s="112"/>
      <c r="E131" s="112"/>
      <c r="F131" s="112"/>
    </row>
    <row r="132" spans="1:6" hidden="1" x14ac:dyDescent="0.25">
      <c r="A132" s="5" t="s">
        <v>284</v>
      </c>
      <c r="B132" s="15" t="s">
        <v>283</v>
      </c>
      <c r="C132" s="15" t="s">
        <v>264</v>
      </c>
      <c r="D132" s="112"/>
      <c r="E132" s="112"/>
      <c r="F132" s="112"/>
    </row>
    <row r="133" spans="1:6" hidden="1" x14ac:dyDescent="0.25">
      <c r="A133" s="5" t="s">
        <v>282</v>
      </c>
      <c r="B133" s="15" t="s">
        <v>281</v>
      </c>
      <c r="C133" s="15" t="s">
        <v>264</v>
      </c>
      <c r="D133" s="112"/>
      <c r="E133" s="112"/>
      <c r="F133" s="112"/>
    </row>
    <row r="134" spans="1:6" ht="30" hidden="1" x14ac:dyDescent="0.25">
      <c r="A134" s="5" t="s">
        <v>280</v>
      </c>
      <c r="B134" s="15" t="s">
        <v>279</v>
      </c>
      <c r="C134" s="15" t="s">
        <v>264</v>
      </c>
      <c r="D134" s="112"/>
      <c r="E134" s="112"/>
      <c r="F134" s="112"/>
    </row>
    <row r="135" spans="1:6" hidden="1" x14ac:dyDescent="0.25">
      <c r="A135" s="5" t="s">
        <v>278</v>
      </c>
      <c r="B135" s="15" t="s">
        <v>277</v>
      </c>
      <c r="C135" s="15" t="s">
        <v>264</v>
      </c>
      <c r="D135" s="112"/>
      <c r="E135" s="112"/>
      <c r="F135" s="112"/>
    </row>
    <row r="136" spans="1:6" hidden="1" x14ac:dyDescent="0.25">
      <c r="A136" s="5" t="s">
        <v>276</v>
      </c>
      <c r="B136" s="15" t="s">
        <v>275</v>
      </c>
      <c r="C136" s="15" t="s">
        <v>264</v>
      </c>
      <c r="D136" s="112"/>
      <c r="E136" s="112"/>
      <c r="F136" s="112"/>
    </row>
    <row r="137" spans="1:6" hidden="1" x14ac:dyDescent="0.25">
      <c r="A137" s="5" t="s">
        <v>274</v>
      </c>
      <c r="B137" s="15" t="s">
        <v>273</v>
      </c>
      <c r="C137" s="15" t="s">
        <v>264</v>
      </c>
      <c r="D137" s="112"/>
      <c r="E137" s="112"/>
      <c r="F137" s="112"/>
    </row>
    <row r="138" spans="1:6" hidden="1" x14ac:dyDescent="0.25">
      <c r="A138" s="5" t="s">
        <v>272</v>
      </c>
      <c r="B138" s="15" t="s">
        <v>271</v>
      </c>
      <c r="C138" s="15" t="s">
        <v>264</v>
      </c>
      <c r="D138" s="112"/>
      <c r="E138" s="112"/>
      <c r="F138" s="112"/>
    </row>
    <row r="139" spans="1:6" ht="30" hidden="1" x14ac:dyDescent="0.25">
      <c r="A139" s="5" t="s">
        <v>270</v>
      </c>
      <c r="B139" s="15" t="s">
        <v>269</v>
      </c>
      <c r="C139" s="15" t="s">
        <v>264</v>
      </c>
      <c r="D139" s="112"/>
      <c r="E139" s="112"/>
      <c r="F139" s="112"/>
    </row>
    <row r="140" spans="1:6" hidden="1" x14ac:dyDescent="0.25">
      <c r="A140" s="5" t="s">
        <v>268</v>
      </c>
      <c r="B140" s="15" t="s">
        <v>267</v>
      </c>
      <c r="C140" s="15" t="s">
        <v>264</v>
      </c>
      <c r="D140" s="112"/>
      <c r="E140" s="112"/>
      <c r="F140" s="112"/>
    </row>
    <row r="141" spans="1:6" x14ac:dyDescent="0.25">
      <c r="A141" s="5" t="s">
        <v>266</v>
      </c>
      <c r="B141" s="15" t="s">
        <v>265</v>
      </c>
      <c r="C141" s="24" t="s">
        <v>264</v>
      </c>
      <c r="D141" s="112"/>
      <c r="E141" s="112"/>
      <c r="F141" s="112"/>
    </row>
    <row r="142" spans="1:6" x14ac:dyDescent="0.25">
      <c r="A142" s="5" t="s">
        <v>263</v>
      </c>
      <c r="B142" s="10" t="s">
        <v>262</v>
      </c>
      <c r="C142" s="22" t="s">
        <v>261</v>
      </c>
      <c r="D142" s="112"/>
      <c r="E142" s="112"/>
      <c r="F142" s="112"/>
    </row>
    <row r="143" spans="1:6" x14ac:dyDescent="0.25">
      <c r="A143" s="5" t="s">
        <v>260</v>
      </c>
      <c r="B143" s="17" t="s">
        <v>259</v>
      </c>
      <c r="C143" s="24" t="s">
        <v>258</v>
      </c>
      <c r="D143" s="112"/>
      <c r="E143" s="112"/>
      <c r="F143" s="112"/>
    </row>
    <row r="144" spans="1:6" x14ac:dyDescent="0.25">
      <c r="A144" s="5" t="s">
        <v>257</v>
      </c>
      <c r="B144" s="17" t="s">
        <v>256</v>
      </c>
      <c r="C144" s="24" t="s">
        <v>251</v>
      </c>
      <c r="D144" s="112">
        <v>120</v>
      </c>
      <c r="E144" s="112">
        <f t="shared" ref="E144:E180" si="2">SUM(D144:D144)</f>
        <v>120</v>
      </c>
      <c r="F144" s="112">
        <v>120000</v>
      </c>
    </row>
    <row r="145" spans="1:6" hidden="1" x14ac:dyDescent="0.25">
      <c r="A145" s="5" t="s">
        <v>255</v>
      </c>
      <c r="B145" s="14" t="s">
        <v>254</v>
      </c>
      <c r="C145" s="14" t="s">
        <v>251</v>
      </c>
      <c r="D145" s="112"/>
      <c r="E145" s="112">
        <f t="shared" si="2"/>
        <v>0</v>
      </c>
      <c r="F145" s="112"/>
    </row>
    <row r="146" spans="1:6" hidden="1" x14ac:dyDescent="0.25">
      <c r="A146" s="5" t="s">
        <v>253</v>
      </c>
      <c r="B146" s="14" t="s">
        <v>252</v>
      </c>
      <c r="C146" s="14" t="s">
        <v>251</v>
      </c>
      <c r="D146" s="112"/>
      <c r="E146" s="112">
        <f t="shared" si="2"/>
        <v>0</v>
      </c>
      <c r="F146" s="112"/>
    </row>
    <row r="147" spans="1:6" hidden="1" x14ac:dyDescent="0.25">
      <c r="A147" s="5" t="s">
        <v>250</v>
      </c>
      <c r="B147" s="25" t="s">
        <v>249</v>
      </c>
      <c r="C147" s="24" t="s">
        <v>247</v>
      </c>
      <c r="D147" s="112"/>
      <c r="E147" s="112">
        <f t="shared" si="2"/>
        <v>0</v>
      </c>
      <c r="F147" s="112"/>
    </row>
    <row r="148" spans="1:6" hidden="1" x14ac:dyDescent="0.25">
      <c r="A148" s="5" t="s">
        <v>248</v>
      </c>
      <c r="B148" s="23" t="s">
        <v>222</v>
      </c>
      <c r="C148" s="23" t="s">
        <v>247</v>
      </c>
      <c r="D148" s="112"/>
      <c r="E148" s="112">
        <f t="shared" si="2"/>
        <v>0</v>
      </c>
      <c r="F148" s="112"/>
    </row>
    <row r="149" spans="1:6" hidden="1" x14ac:dyDescent="0.25">
      <c r="A149" s="5" t="s">
        <v>246</v>
      </c>
      <c r="B149" s="25" t="s">
        <v>245</v>
      </c>
      <c r="C149" s="24" t="s">
        <v>235</v>
      </c>
      <c r="D149" s="112"/>
      <c r="E149" s="112">
        <f t="shared" si="2"/>
        <v>0</v>
      </c>
      <c r="F149" s="112"/>
    </row>
    <row r="150" spans="1:6" hidden="1" x14ac:dyDescent="0.25">
      <c r="A150" s="5" t="s">
        <v>244</v>
      </c>
      <c r="B150" s="23" t="s">
        <v>243</v>
      </c>
      <c r="C150" s="14" t="s">
        <v>235</v>
      </c>
      <c r="D150" s="112"/>
      <c r="E150" s="112">
        <f t="shared" si="2"/>
        <v>0</v>
      </c>
      <c r="F150" s="112"/>
    </row>
    <row r="151" spans="1:6" hidden="1" x14ac:dyDescent="0.25">
      <c r="A151" s="5" t="s">
        <v>242</v>
      </c>
      <c r="B151" s="14" t="s">
        <v>241</v>
      </c>
      <c r="C151" s="14" t="s">
        <v>235</v>
      </c>
      <c r="D151" s="112"/>
      <c r="E151" s="112">
        <f t="shared" si="2"/>
        <v>0</v>
      </c>
      <c r="F151" s="112"/>
    </row>
    <row r="152" spans="1:6" hidden="1" x14ac:dyDescent="0.25">
      <c r="A152" s="5" t="s">
        <v>240</v>
      </c>
      <c r="B152" s="14" t="s">
        <v>239</v>
      </c>
      <c r="C152" s="14" t="s">
        <v>235</v>
      </c>
      <c r="D152" s="112"/>
      <c r="E152" s="112">
        <f t="shared" si="2"/>
        <v>0</v>
      </c>
      <c r="F152" s="112"/>
    </row>
    <row r="153" spans="1:6" hidden="1" x14ac:dyDescent="0.25">
      <c r="A153" s="5" t="s">
        <v>137</v>
      </c>
      <c r="B153" s="14" t="s">
        <v>238</v>
      </c>
      <c r="C153" s="14" t="s">
        <v>235</v>
      </c>
      <c r="D153" s="112"/>
      <c r="E153" s="112">
        <f t="shared" si="2"/>
        <v>0</v>
      </c>
      <c r="F153" s="112"/>
    </row>
    <row r="154" spans="1:6" hidden="1" x14ac:dyDescent="0.25">
      <c r="A154" s="5" t="s">
        <v>123</v>
      </c>
      <c r="B154" s="14" t="s">
        <v>237</v>
      </c>
      <c r="C154" s="14" t="s">
        <v>235</v>
      </c>
      <c r="D154" s="112"/>
      <c r="E154" s="112">
        <f t="shared" si="2"/>
        <v>0</v>
      </c>
      <c r="F154" s="112"/>
    </row>
    <row r="155" spans="1:6" hidden="1" x14ac:dyDescent="0.25">
      <c r="A155" s="5" t="s">
        <v>100</v>
      </c>
      <c r="B155" s="14" t="s">
        <v>236</v>
      </c>
      <c r="C155" s="14" t="s">
        <v>235</v>
      </c>
      <c r="D155" s="112"/>
      <c r="E155" s="112">
        <f t="shared" si="2"/>
        <v>0</v>
      </c>
      <c r="F155" s="112"/>
    </row>
    <row r="156" spans="1:6" x14ac:dyDescent="0.25">
      <c r="A156" s="5" t="s">
        <v>234</v>
      </c>
      <c r="B156" s="25" t="s">
        <v>233</v>
      </c>
      <c r="C156" s="24" t="s">
        <v>232</v>
      </c>
      <c r="D156" s="112"/>
      <c r="E156" s="112">
        <f t="shared" si="2"/>
        <v>0</v>
      </c>
      <c r="F156" s="112"/>
    </row>
    <row r="157" spans="1:6" x14ac:dyDescent="0.25">
      <c r="A157" s="5" t="s">
        <v>231</v>
      </c>
      <c r="B157" s="25" t="s">
        <v>230</v>
      </c>
      <c r="C157" s="24" t="s">
        <v>229</v>
      </c>
      <c r="D157" s="112"/>
      <c r="E157" s="112"/>
      <c r="F157" s="112"/>
    </row>
    <row r="158" spans="1:6" x14ac:dyDescent="0.25">
      <c r="A158" s="5" t="s">
        <v>228</v>
      </c>
      <c r="B158" s="25" t="s">
        <v>227</v>
      </c>
      <c r="C158" s="24" t="s">
        <v>226</v>
      </c>
      <c r="D158" s="112"/>
      <c r="E158" s="112"/>
      <c r="F158" s="112"/>
    </row>
    <row r="159" spans="1:6" x14ac:dyDescent="0.25">
      <c r="A159" s="5" t="s">
        <v>225</v>
      </c>
      <c r="B159" s="17" t="s">
        <v>224</v>
      </c>
      <c r="C159" s="24" t="s">
        <v>217</v>
      </c>
      <c r="D159" s="112">
        <v>7</v>
      </c>
      <c r="E159" s="112">
        <f t="shared" si="2"/>
        <v>7</v>
      </c>
      <c r="F159" s="112">
        <v>7000</v>
      </c>
    </row>
    <row r="160" spans="1:6" hidden="1" x14ac:dyDescent="0.25">
      <c r="A160" s="5" t="s">
        <v>223</v>
      </c>
      <c r="B160" s="23" t="s">
        <v>222</v>
      </c>
      <c r="C160" s="23" t="s">
        <v>217</v>
      </c>
      <c r="D160" s="112"/>
      <c r="E160" s="112">
        <f t="shared" si="2"/>
        <v>0</v>
      </c>
      <c r="F160" s="112">
        <v>5000</v>
      </c>
    </row>
    <row r="161" spans="1:6" hidden="1" x14ac:dyDescent="0.25">
      <c r="A161" s="5" t="s">
        <v>221</v>
      </c>
      <c r="B161" s="23" t="s">
        <v>220</v>
      </c>
      <c r="C161" s="23" t="s">
        <v>217</v>
      </c>
      <c r="D161" s="112"/>
      <c r="E161" s="112">
        <f t="shared" si="2"/>
        <v>0</v>
      </c>
      <c r="F161" s="112">
        <v>5000</v>
      </c>
    </row>
    <row r="162" spans="1:6" hidden="1" x14ac:dyDescent="0.25">
      <c r="A162" s="5" t="s">
        <v>219</v>
      </c>
      <c r="B162" s="23" t="s">
        <v>218</v>
      </c>
      <c r="C162" s="23" t="s">
        <v>217</v>
      </c>
      <c r="D162" s="112"/>
      <c r="E162" s="112">
        <f t="shared" si="2"/>
        <v>0</v>
      </c>
      <c r="F162" s="112">
        <v>5000</v>
      </c>
    </row>
    <row r="163" spans="1:6" x14ac:dyDescent="0.25">
      <c r="A163" s="5" t="s">
        <v>216</v>
      </c>
      <c r="B163" s="17" t="s">
        <v>215</v>
      </c>
      <c r="C163" s="24" t="s">
        <v>206</v>
      </c>
      <c r="D163" s="112"/>
      <c r="E163" s="112"/>
      <c r="F163" s="112"/>
    </row>
    <row r="164" spans="1:6" hidden="1" x14ac:dyDescent="0.25">
      <c r="A164" s="5" t="s">
        <v>214</v>
      </c>
      <c r="B164" s="14" t="s">
        <v>213</v>
      </c>
      <c r="C164" s="23" t="s">
        <v>206</v>
      </c>
      <c r="D164" s="112"/>
      <c r="E164" s="112">
        <f t="shared" si="2"/>
        <v>0</v>
      </c>
      <c r="F164" s="112">
        <v>5000</v>
      </c>
    </row>
    <row r="165" spans="1:6" hidden="1" x14ac:dyDescent="0.25">
      <c r="A165" s="5" t="s">
        <v>212</v>
      </c>
      <c r="B165" s="14" t="s">
        <v>211</v>
      </c>
      <c r="C165" s="23" t="s">
        <v>206</v>
      </c>
      <c r="D165" s="112"/>
      <c r="E165" s="112">
        <f t="shared" si="2"/>
        <v>0</v>
      </c>
      <c r="F165" s="112">
        <v>5000</v>
      </c>
    </row>
    <row r="166" spans="1:6" hidden="1" x14ac:dyDescent="0.25">
      <c r="A166" s="5" t="s">
        <v>210</v>
      </c>
      <c r="B166" s="14" t="s">
        <v>209</v>
      </c>
      <c r="C166" s="23" t="s">
        <v>206</v>
      </c>
      <c r="D166" s="112"/>
      <c r="E166" s="112">
        <f t="shared" si="2"/>
        <v>0</v>
      </c>
      <c r="F166" s="112">
        <v>5000</v>
      </c>
    </row>
    <row r="167" spans="1:6" hidden="1" x14ac:dyDescent="0.25">
      <c r="A167" s="5" t="s">
        <v>208</v>
      </c>
      <c r="B167" s="14" t="s">
        <v>207</v>
      </c>
      <c r="C167" s="23" t="s">
        <v>206</v>
      </c>
      <c r="D167" s="112"/>
      <c r="E167" s="112">
        <f t="shared" si="2"/>
        <v>0</v>
      </c>
      <c r="F167" s="112">
        <v>5000</v>
      </c>
    </row>
    <row r="168" spans="1:6" x14ac:dyDescent="0.25">
      <c r="A168" s="5" t="s">
        <v>205</v>
      </c>
      <c r="B168" s="17" t="s">
        <v>204</v>
      </c>
      <c r="C168" s="24" t="s">
        <v>888</v>
      </c>
      <c r="D168" s="112">
        <v>1</v>
      </c>
      <c r="E168" s="112">
        <v>1</v>
      </c>
      <c r="F168" s="112">
        <v>1000</v>
      </c>
    </row>
    <row r="169" spans="1:6" hidden="1" x14ac:dyDescent="0.25">
      <c r="A169" s="5" t="s">
        <v>203</v>
      </c>
      <c r="B169" s="23" t="s">
        <v>202</v>
      </c>
      <c r="C169" s="23" t="s">
        <v>197</v>
      </c>
      <c r="D169" s="112"/>
      <c r="E169" s="112">
        <f t="shared" si="2"/>
        <v>0</v>
      </c>
      <c r="F169" s="112"/>
    </row>
    <row r="170" spans="1:6" ht="45" hidden="1" x14ac:dyDescent="0.25">
      <c r="A170" s="5" t="s">
        <v>201</v>
      </c>
      <c r="B170" s="14" t="s">
        <v>200</v>
      </c>
      <c r="C170" s="23" t="s">
        <v>197</v>
      </c>
      <c r="D170" s="112"/>
      <c r="E170" s="112">
        <f t="shared" si="2"/>
        <v>0</v>
      </c>
      <c r="F170" s="112"/>
    </row>
    <row r="171" spans="1:6" hidden="1" x14ac:dyDescent="0.25">
      <c r="A171" s="5" t="s">
        <v>199</v>
      </c>
      <c r="B171" s="14" t="s">
        <v>198</v>
      </c>
      <c r="C171" s="23" t="s">
        <v>197</v>
      </c>
      <c r="D171" s="112"/>
      <c r="E171" s="112">
        <f t="shared" si="2"/>
        <v>0</v>
      </c>
      <c r="F171" s="112"/>
    </row>
    <row r="172" spans="1:6" x14ac:dyDescent="0.25">
      <c r="A172" s="5" t="s">
        <v>196</v>
      </c>
      <c r="B172" s="11" t="s">
        <v>195</v>
      </c>
      <c r="C172" s="22" t="s">
        <v>194</v>
      </c>
      <c r="D172" s="112">
        <f>SUM(D168,D163,D159,D158,D157,D156,D149,D147,D144,D143)</f>
        <v>128</v>
      </c>
      <c r="E172" s="112">
        <f t="shared" si="2"/>
        <v>128</v>
      </c>
      <c r="F172" s="112">
        <f>F144+F159+F168</f>
        <v>128000</v>
      </c>
    </row>
    <row r="173" spans="1:6" hidden="1" x14ac:dyDescent="0.25">
      <c r="A173" s="5" t="s">
        <v>193</v>
      </c>
      <c r="B173" s="11" t="s">
        <v>192</v>
      </c>
      <c r="C173" s="22" t="s">
        <v>189</v>
      </c>
      <c r="D173" s="112"/>
      <c r="E173" s="112">
        <f t="shared" si="2"/>
        <v>0</v>
      </c>
      <c r="F173" s="112"/>
    </row>
    <row r="174" spans="1:6" hidden="1" x14ac:dyDescent="0.25">
      <c r="A174" s="5" t="s">
        <v>191</v>
      </c>
      <c r="B174" s="14" t="s">
        <v>190</v>
      </c>
      <c r="C174" s="23" t="s">
        <v>189</v>
      </c>
      <c r="D174" s="112"/>
      <c r="E174" s="112">
        <f t="shared" si="2"/>
        <v>0</v>
      </c>
      <c r="F174" s="112"/>
    </row>
    <row r="175" spans="1:6" hidden="1" x14ac:dyDescent="0.25">
      <c r="A175" s="5" t="s">
        <v>188</v>
      </c>
      <c r="B175" s="11" t="s">
        <v>187</v>
      </c>
      <c r="C175" s="22" t="s">
        <v>184</v>
      </c>
      <c r="D175" s="112"/>
      <c r="E175" s="112">
        <f t="shared" si="2"/>
        <v>0</v>
      </c>
      <c r="F175" s="112"/>
    </row>
    <row r="176" spans="1:6" hidden="1" x14ac:dyDescent="0.25">
      <c r="A176" s="5" t="s">
        <v>186</v>
      </c>
      <c r="B176" s="14" t="s">
        <v>185</v>
      </c>
      <c r="C176" s="23" t="s">
        <v>184</v>
      </c>
      <c r="D176" s="112"/>
      <c r="E176" s="112">
        <f t="shared" si="2"/>
        <v>0</v>
      </c>
      <c r="F176" s="112"/>
    </row>
    <row r="177" spans="1:6" hidden="1" x14ac:dyDescent="0.25">
      <c r="A177" s="5" t="s">
        <v>183</v>
      </c>
      <c r="B177" s="11" t="s">
        <v>182</v>
      </c>
      <c r="C177" s="22" t="s">
        <v>181</v>
      </c>
      <c r="D177" s="112"/>
      <c r="E177" s="112">
        <f t="shared" si="2"/>
        <v>0</v>
      </c>
      <c r="F177" s="112"/>
    </row>
    <row r="178" spans="1:6" hidden="1" x14ac:dyDescent="0.25">
      <c r="A178" s="5" t="s">
        <v>180</v>
      </c>
      <c r="B178" s="11" t="s">
        <v>179</v>
      </c>
      <c r="C178" s="22" t="s">
        <v>176</v>
      </c>
      <c r="D178" s="112"/>
      <c r="E178" s="112">
        <f t="shared" si="2"/>
        <v>0</v>
      </c>
      <c r="F178" s="112"/>
    </row>
    <row r="179" spans="1:6" hidden="1" x14ac:dyDescent="0.25">
      <c r="A179" s="5" t="s">
        <v>178</v>
      </c>
      <c r="B179" s="14" t="s">
        <v>177</v>
      </c>
      <c r="C179" s="23" t="s">
        <v>176</v>
      </c>
      <c r="D179" s="112"/>
      <c r="E179" s="112">
        <f t="shared" si="2"/>
        <v>0</v>
      </c>
      <c r="F179" s="112"/>
    </row>
    <row r="180" spans="1:6" hidden="1" x14ac:dyDescent="0.25">
      <c r="A180" s="5" t="s">
        <v>175</v>
      </c>
      <c r="B180" s="11" t="s">
        <v>174</v>
      </c>
      <c r="C180" s="22" t="s">
        <v>173</v>
      </c>
      <c r="D180" s="112"/>
      <c r="E180" s="112">
        <f t="shared" si="2"/>
        <v>0</v>
      </c>
      <c r="F180" s="112"/>
    </row>
    <row r="181" spans="1:6" x14ac:dyDescent="0.25">
      <c r="A181" s="5" t="s">
        <v>172</v>
      </c>
      <c r="B181" s="10" t="s">
        <v>171</v>
      </c>
      <c r="C181" s="22" t="s">
        <v>170</v>
      </c>
      <c r="D181" s="112"/>
      <c r="E181" s="112"/>
      <c r="F181" s="112"/>
    </row>
    <row r="182" spans="1:6" ht="28.5" hidden="1" x14ac:dyDescent="0.25">
      <c r="A182" s="5" t="s">
        <v>169</v>
      </c>
      <c r="B182" s="11" t="s">
        <v>168</v>
      </c>
      <c r="C182" s="22" t="s">
        <v>167</v>
      </c>
      <c r="D182" s="112"/>
      <c r="E182" s="112"/>
      <c r="F182" s="112"/>
    </row>
    <row r="183" spans="1:6" hidden="1" x14ac:dyDescent="0.25">
      <c r="A183" s="5" t="s">
        <v>166</v>
      </c>
      <c r="B183" s="17" t="s">
        <v>119</v>
      </c>
      <c r="C183" s="15" t="s">
        <v>154</v>
      </c>
      <c r="D183" s="112"/>
      <c r="E183" s="112"/>
      <c r="F183" s="112"/>
    </row>
    <row r="184" spans="1:6" hidden="1" x14ac:dyDescent="0.25">
      <c r="A184" s="5" t="s">
        <v>165</v>
      </c>
      <c r="B184" s="17" t="s">
        <v>117</v>
      </c>
      <c r="C184" s="15" t="s">
        <v>154</v>
      </c>
      <c r="D184" s="112"/>
      <c r="E184" s="112"/>
      <c r="F184" s="112"/>
    </row>
    <row r="185" spans="1:6" hidden="1" x14ac:dyDescent="0.25">
      <c r="A185" s="5" t="s">
        <v>164</v>
      </c>
      <c r="B185" s="17" t="s">
        <v>115</v>
      </c>
      <c r="C185" s="15" t="s">
        <v>154</v>
      </c>
      <c r="D185" s="112"/>
      <c r="E185" s="112"/>
      <c r="F185" s="112"/>
    </row>
    <row r="186" spans="1:6" hidden="1" x14ac:dyDescent="0.25">
      <c r="A186" s="5" t="s">
        <v>163</v>
      </c>
      <c r="B186" s="15" t="s">
        <v>113</v>
      </c>
      <c r="C186" s="15" t="s">
        <v>154</v>
      </c>
      <c r="D186" s="112"/>
      <c r="E186" s="112"/>
      <c r="F186" s="112"/>
    </row>
    <row r="187" spans="1:6" hidden="1" x14ac:dyDescent="0.25">
      <c r="A187" s="5" t="s">
        <v>162</v>
      </c>
      <c r="B187" s="15" t="s">
        <v>111</v>
      </c>
      <c r="C187" s="15" t="s">
        <v>154</v>
      </c>
      <c r="D187" s="112"/>
      <c r="E187" s="112"/>
      <c r="F187" s="112"/>
    </row>
    <row r="188" spans="1:6" hidden="1" x14ac:dyDescent="0.25">
      <c r="A188" s="5" t="s">
        <v>161</v>
      </c>
      <c r="B188" s="15" t="s">
        <v>109</v>
      </c>
      <c r="C188" s="15" t="s">
        <v>154</v>
      </c>
      <c r="D188" s="112"/>
      <c r="E188" s="112"/>
      <c r="F188" s="112"/>
    </row>
    <row r="189" spans="1:6" hidden="1" x14ac:dyDescent="0.25">
      <c r="A189" s="5" t="s">
        <v>160</v>
      </c>
      <c r="B189" s="17" t="s">
        <v>107</v>
      </c>
      <c r="C189" s="15" t="s">
        <v>154</v>
      </c>
      <c r="D189" s="112"/>
      <c r="E189" s="112"/>
      <c r="F189" s="112"/>
    </row>
    <row r="190" spans="1:6" hidden="1" x14ac:dyDescent="0.25">
      <c r="A190" s="5" t="s">
        <v>159</v>
      </c>
      <c r="B190" s="17" t="s">
        <v>126</v>
      </c>
      <c r="C190" s="15" t="s">
        <v>154</v>
      </c>
      <c r="D190" s="112"/>
      <c r="E190" s="112"/>
      <c r="F190" s="112"/>
    </row>
    <row r="191" spans="1:6" hidden="1" x14ac:dyDescent="0.25">
      <c r="A191" s="5" t="s">
        <v>158</v>
      </c>
      <c r="B191" s="17" t="s">
        <v>103</v>
      </c>
      <c r="C191" s="15" t="s">
        <v>154</v>
      </c>
      <c r="D191" s="112"/>
      <c r="E191" s="112"/>
      <c r="F191" s="112"/>
    </row>
    <row r="192" spans="1:6" hidden="1" x14ac:dyDescent="0.25">
      <c r="A192" s="5" t="s">
        <v>157</v>
      </c>
      <c r="B192" s="17" t="s">
        <v>101</v>
      </c>
      <c r="C192" s="15" t="s">
        <v>154</v>
      </c>
      <c r="D192" s="112"/>
      <c r="E192" s="112"/>
      <c r="F192" s="112"/>
    </row>
    <row r="193" spans="1:6" ht="28.5" hidden="1" x14ac:dyDescent="0.25">
      <c r="A193" s="5" t="s">
        <v>156</v>
      </c>
      <c r="B193" s="10" t="s">
        <v>155</v>
      </c>
      <c r="C193" s="22" t="s">
        <v>154</v>
      </c>
      <c r="D193" s="112"/>
      <c r="E193" s="112"/>
      <c r="F193" s="112"/>
    </row>
    <row r="194" spans="1:6" hidden="1" x14ac:dyDescent="0.25">
      <c r="A194" s="5" t="s">
        <v>153</v>
      </c>
      <c r="B194" s="17" t="s">
        <v>119</v>
      </c>
      <c r="C194" s="15" t="s">
        <v>141</v>
      </c>
      <c r="D194" s="112"/>
      <c r="E194" s="112"/>
      <c r="F194" s="112"/>
    </row>
    <row r="195" spans="1:6" hidden="1" x14ac:dyDescent="0.25">
      <c r="A195" s="5" t="s">
        <v>152</v>
      </c>
      <c r="B195" s="17" t="s">
        <v>117</v>
      </c>
      <c r="C195" s="15" t="s">
        <v>141</v>
      </c>
      <c r="D195" s="112"/>
      <c r="E195" s="112"/>
      <c r="F195" s="112"/>
    </row>
    <row r="196" spans="1:6" hidden="1" x14ac:dyDescent="0.25">
      <c r="A196" s="5" t="s">
        <v>151</v>
      </c>
      <c r="B196" s="17" t="s">
        <v>115</v>
      </c>
      <c r="C196" s="15" t="s">
        <v>141</v>
      </c>
      <c r="D196" s="112"/>
      <c r="E196" s="112"/>
      <c r="F196" s="112"/>
    </row>
    <row r="197" spans="1:6" hidden="1" x14ac:dyDescent="0.25">
      <c r="A197" s="5" t="s">
        <v>150</v>
      </c>
      <c r="B197" s="15" t="s">
        <v>113</v>
      </c>
      <c r="C197" s="15" t="s">
        <v>141</v>
      </c>
      <c r="D197" s="112"/>
      <c r="E197" s="112"/>
      <c r="F197" s="112"/>
    </row>
    <row r="198" spans="1:6" hidden="1" x14ac:dyDescent="0.25">
      <c r="A198" s="5" t="s">
        <v>149</v>
      </c>
      <c r="B198" s="15" t="s">
        <v>111</v>
      </c>
      <c r="C198" s="15" t="s">
        <v>141</v>
      </c>
      <c r="D198" s="112"/>
      <c r="E198" s="112"/>
      <c r="F198" s="112"/>
    </row>
    <row r="199" spans="1:6" hidden="1" x14ac:dyDescent="0.25">
      <c r="A199" s="5" t="s">
        <v>148</v>
      </c>
      <c r="B199" s="15" t="s">
        <v>109</v>
      </c>
      <c r="C199" s="15" t="s">
        <v>141</v>
      </c>
      <c r="D199" s="112"/>
      <c r="E199" s="112"/>
      <c r="F199" s="112"/>
    </row>
    <row r="200" spans="1:6" hidden="1" x14ac:dyDescent="0.25">
      <c r="A200" s="5" t="s">
        <v>147</v>
      </c>
      <c r="B200" s="17" t="s">
        <v>107</v>
      </c>
      <c r="C200" s="15" t="s">
        <v>141</v>
      </c>
      <c r="D200" s="112"/>
      <c r="E200" s="112"/>
      <c r="F200" s="112"/>
    </row>
    <row r="201" spans="1:6" hidden="1" x14ac:dyDescent="0.25">
      <c r="A201" s="5" t="s">
        <v>146</v>
      </c>
      <c r="B201" s="17" t="s">
        <v>105</v>
      </c>
      <c r="C201" s="15" t="s">
        <v>141</v>
      </c>
      <c r="D201" s="112"/>
      <c r="E201" s="112"/>
      <c r="F201" s="112"/>
    </row>
    <row r="202" spans="1:6" hidden="1" x14ac:dyDescent="0.25">
      <c r="A202" s="5" t="s">
        <v>145</v>
      </c>
      <c r="B202" s="17" t="s">
        <v>103</v>
      </c>
      <c r="C202" s="15" t="s">
        <v>141</v>
      </c>
      <c r="D202" s="112"/>
      <c r="E202" s="112"/>
      <c r="F202" s="112"/>
    </row>
    <row r="203" spans="1:6" hidden="1" x14ac:dyDescent="0.25">
      <c r="A203" s="5" t="s">
        <v>144</v>
      </c>
      <c r="B203" s="17" t="s">
        <v>101</v>
      </c>
      <c r="C203" s="15" t="s">
        <v>141</v>
      </c>
      <c r="D203" s="112"/>
      <c r="E203" s="112"/>
      <c r="F203" s="112"/>
    </row>
    <row r="204" spans="1:6" hidden="1" x14ac:dyDescent="0.25">
      <c r="A204" s="5" t="s">
        <v>143</v>
      </c>
      <c r="B204" s="11" t="s">
        <v>142</v>
      </c>
      <c r="C204" s="22" t="s">
        <v>141</v>
      </c>
      <c r="D204" s="112"/>
      <c r="E204" s="112"/>
      <c r="F204" s="112"/>
    </row>
    <row r="205" spans="1:6" x14ac:dyDescent="0.25">
      <c r="A205" s="5" t="s">
        <v>140</v>
      </c>
      <c r="B205" s="10" t="s">
        <v>139</v>
      </c>
      <c r="C205" s="22" t="s">
        <v>138</v>
      </c>
      <c r="D205" s="112"/>
      <c r="E205" s="112"/>
      <c r="F205" s="112"/>
    </row>
    <row r="206" spans="1:6" ht="28.5" hidden="1" x14ac:dyDescent="0.25">
      <c r="A206" s="5" t="s">
        <v>137</v>
      </c>
      <c r="B206" s="11" t="s">
        <v>136</v>
      </c>
      <c r="C206" s="22" t="s">
        <v>135</v>
      </c>
      <c r="D206" s="112"/>
      <c r="E206" s="112"/>
      <c r="F206" s="112"/>
    </row>
    <row r="207" spans="1:6" hidden="1" x14ac:dyDescent="0.25">
      <c r="A207" s="5" t="s">
        <v>134</v>
      </c>
      <c r="B207" s="17" t="s">
        <v>119</v>
      </c>
      <c r="C207" s="15" t="s">
        <v>121</v>
      </c>
      <c r="D207" s="112"/>
      <c r="E207" s="112"/>
      <c r="F207" s="112"/>
    </row>
    <row r="208" spans="1:6" hidden="1" x14ac:dyDescent="0.25">
      <c r="A208" s="5" t="s">
        <v>133</v>
      </c>
      <c r="B208" s="17" t="s">
        <v>117</v>
      </c>
      <c r="C208" s="15" t="s">
        <v>121</v>
      </c>
      <c r="D208" s="112"/>
      <c r="E208" s="112"/>
      <c r="F208" s="112"/>
    </row>
    <row r="209" spans="1:6" hidden="1" x14ac:dyDescent="0.25">
      <c r="A209" s="5" t="s">
        <v>132</v>
      </c>
      <c r="B209" s="17" t="s">
        <v>115</v>
      </c>
      <c r="C209" s="15" t="s">
        <v>121</v>
      </c>
      <c r="D209" s="112"/>
      <c r="E209" s="112"/>
      <c r="F209" s="112"/>
    </row>
    <row r="210" spans="1:6" hidden="1" x14ac:dyDescent="0.25">
      <c r="A210" s="5" t="s">
        <v>131</v>
      </c>
      <c r="B210" s="15" t="s">
        <v>113</v>
      </c>
      <c r="C210" s="15" t="s">
        <v>121</v>
      </c>
      <c r="D210" s="112"/>
      <c r="E210" s="112"/>
      <c r="F210" s="112"/>
    </row>
    <row r="211" spans="1:6" hidden="1" x14ac:dyDescent="0.25">
      <c r="A211" s="5" t="s">
        <v>130</v>
      </c>
      <c r="B211" s="15" t="s">
        <v>111</v>
      </c>
      <c r="C211" s="15" t="s">
        <v>121</v>
      </c>
      <c r="D211" s="112"/>
      <c r="E211" s="112"/>
      <c r="F211" s="112"/>
    </row>
    <row r="212" spans="1:6" hidden="1" x14ac:dyDescent="0.25">
      <c r="A212" s="5" t="s">
        <v>129</v>
      </c>
      <c r="B212" s="15" t="s">
        <v>109</v>
      </c>
      <c r="C212" s="15" t="s">
        <v>121</v>
      </c>
      <c r="D212" s="112"/>
      <c r="E212" s="112"/>
      <c r="F212" s="112"/>
    </row>
    <row r="213" spans="1:6" hidden="1" x14ac:dyDescent="0.25">
      <c r="A213" s="5" t="s">
        <v>128</v>
      </c>
      <c r="B213" s="17" t="s">
        <v>107</v>
      </c>
      <c r="C213" s="15" t="s">
        <v>121</v>
      </c>
      <c r="D213" s="112"/>
      <c r="E213" s="112"/>
      <c r="F213" s="112"/>
    </row>
    <row r="214" spans="1:6" hidden="1" x14ac:dyDescent="0.25">
      <c r="A214" s="5" t="s">
        <v>127</v>
      </c>
      <c r="B214" s="17" t="s">
        <v>126</v>
      </c>
      <c r="C214" s="15" t="s">
        <v>121</v>
      </c>
      <c r="D214" s="112"/>
      <c r="E214" s="112"/>
      <c r="F214" s="112"/>
    </row>
    <row r="215" spans="1:6" hidden="1" x14ac:dyDescent="0.25">
      <c r="A215" s="5" t="s">
        <v>125</v>
      </c>
      <c r="B215" s="17" t="s">
        <v>103</v>
      </c>
      <c r="C215" s="15" t="s">
        <v>121</v>
      </c>
      <c r="D215" s="112"/>
      <c r="E215" s="112"/>
      <c r="F215" s="112"/>
    </row>
    <row r="216" spans="1:6" hidden="1" x14ac:dyDescent="0.25">
      <c r="A216" s="5" t="s">
        <v>124</v>
      </c>
      <c r="B216" s="17" t="s">
        <v>101</v>
      </c>
      <c r="C216" s="15" t="s">
        <v>121</v>
      </c>
      <c r="D216" s="112"/>
      <c r="E216" s="112"/>
      <c r="F216" s="112"/>
    </row>
    <row r="217" spans="1:6" ht="28.5" hidden="1" x14ac:dyDescent="0.25">
      <c r="A217" s="5" t="s">
        <v>123</v>
      </c>
      <c r="B217" s="10" t="s">
        <v>122</v>
      </c>
      <c r="C217" s="22" t="s">
        <v>121</v>
      </c>
      <c r="D217" s="112"/>
      <c r="E217" s="112"/>
      <c r="F217" s="112"/>
    </row>
    <row r="218" spans="1:6" hidden="1" x14ac:dyDescent="0.25">
      <c r="A218" s="5" t="s">
        <v>120</v>
      </c>
      <c r="B218" s="17" t="s">
        <v>119</v>
      </c>
      <c r="C218" s="15" t="s">
        <v>98</v>
      </c>
      <c r="D218" s="112"/>
      <c r="E218" s="112"/>
      <c r="F218" s="112"/>
    </row>
    <row r="219" spans="1:6" hidden="1" x14ac:dyDescent="0.25">
      <c r="A219" s="5" t="s">
        <v>118</v>
      </c>
      <c r="B219" s="17" t="s">
        <v>117</v>
      </c>
      <c r="C219" s="15" t="s">
        <v>98</v>
      </c>
      <c r="D219" s="112"/>
      <c r="E219" s="112"/>
      <c r="F219" s="112"/>
    </row>
    <row r="220" spans="1:6" hidden="1" x14ac:dyDescent="0.25">
      <c r="A220" s="5" t="s">
        <v>116</v>
      </c>
      <c r="B220" s="17" t="s">
        <v>115</v>
      </c>
      <c r="C220" s="15" t="s">
        <v>98</v>
      </c>
      <c r="D220" s="112"/>
      <c r="E220" s="112"/>
      <c r="F220" s="112"/>
    </row>
    <row r="221" spans="1:6" hidden="1" x14ac:dyDescent="0.25">
      <c r="A221" s="5" t="s">
        <v>114</v>
      </c>
      <c r="B221" s="15" t="s">
        <v>113</v>
      </c>
      <c r="C221" s="15" t="s">
        <v>98</v>
      </c>
      <c r="D221" s="112"/>
      <c r="E221" s="112"/>
      <c r="F221" s="112"/>
    </row>
    <row r="222" spans="1:6" hidden="1" x14ac:dyDescent="0.25">
      <c r="A222" s="5" t="s">
        <v>112</v>
      </c>
      <c r="B222" s="15" t="s">
        <v>111</v>
      </c>
      <c r="C222" s="15" t="s">
        <v>98</v>
      </c>
      <c r="D222" s="112"/>
      <c r="E222" s="112"/>
      <c r="F222" s="112"/>
    </row>
    <row r="223" spans="1:6" hidden="1" x14ac:dyDescent="0.25">
      <c r="A223" s="5" t="s">
        <v>110</v>
      </c>
      <c r="B223" s="15" t="s">
        <v>109</v>
      </c>
      <c r="C223" s="15" t="s">
        <v>98</v>
      </c>
      <c r="D223" s="112"/>
      <c r="E223" s="112"/>
      <c r="F223" s="112"/>
    </row>
    <row r="224" spans="1:6" hidden="1" x14ac:dyDescent="0.25">
      <c r="A224" s="5" t="s">
        <v>108</v>
      </c>
      <c r="B224" s="17" t="s">
        <v>107</v>
      </c>
      <c r="C224" s="15" t="s">
        <v>98</v>
      </c>
      <c r="D224" s="112"/>
      <c r="E224" s="112"/>
      <c r="F224" s="112"/>
    </row>
    <row r="225" spans="1:6" hidden="1" x14ac:dyDescent="0.25">
      <c r="A225" s="5" t="s">
        <v>106</v>
      </c>
      <c r="B225" s="17" t="s">
        <v>105</v>
      </c>
      <c r="C225" s="15" t="s">
        <v>98</v>
      </c>
      <c r="D225" s="112"/>
      <c r="E225" s="112"/>
      <c r="F225" s="112"/>
    </row>
    <row r="226" spans="1:6" hidden="1" x14ac:dyDescent="0.25">
      <c r="A226" s="5" t="s">
        <v>104</v>
      </c>
      <c r="B226" s="17" t="s">
        <v>103</v>
      </c>
      <c r="C226" s="15" t="s">
        <v>98</v>
      </c>
      <c r="D226" s="112"/>
      <c r="E226" s="112"/>
      <c r="F226" s="112"/>
    </row>
    <row r="227" spans="1:6" hidden="1" x14ac:dyDescent="0.25">
      <c r="A227" s="5" t="s">
        <v>102</v>
      </c>
      <c r="B227" s="17" t="s">
        <v>101</v>
      </c>
      <c r="C227" s="15" t="s">
        <v>98</v>
      </c>
      <c r="D227" s="112"/>
      <c r="E227" s="112"/>
      <c r="F227" s="112"/>
    </row>
    <row r="228" spans="1:6" hidden="1" x14ac:dyDescent="0.25">
      <c r="A228" s="5" t="s">
        <v>100</v>
      </c>
      <c r="B228" s="11" t="s">
        <v>99</v>
      </c>
      <c r="C228" s="22" t="s">
        <v>98</v>
      </c>
      <c r="D228" s="112"/>
      <c r="E228" s="112"/>
      <c r="F228" s="112"/>
    </row>
    <row r="229" spans="1:6" x14ac:dyDescent="0.25">
      <c r="A229" s="5" t="s">
        <v>97</v>
      </c>
      <c r="B229" s="10" t="s">
        <v>96</v>
      </c>
      <c r="C229" s="22" t="s">
        <v>95</v>
      </c>
      <c r="D229" s="112"/>
      <c r="E229" s="112"/>
      <c r="F229" s="112"/>
    </row>
    <row r="230" spans="1:6" x14ac:dyDescent="0.25">
      <c r="A230" s="5" t="s">
        <v>94</v>
      </c>
      <c r="B230" s="21" t="s">
        <v>93</v>
      </c>
      <c r="C230" s="20" t="s">
        <v>92</v>
      </c>
      <c r="D230" s="117">
        <f>SUM(D229,D205,D181,D172,D142,D84,D48)</f>
        <v>128</v>
      </c>
      <c r="E230" s="117">
        <f t="shared" ref="E230:E259" si="3">SUM(D230:D230)</f>
        <v>128</v>
      </c>
      <c r="F230" s="117">
        <f>SUM(F172)</f>
        <v>128000</v>
      </c>
    </row>
    <row r="231" spans="1:6" hidden="1" x14ac:dyDescent="0.25">
      <c r="A231" s="5" t="s">
        <v>91</v>
      </c>
      <c r="B231" s="16" t="s">
        <v>90</v>
      </c>
      <c r="C231" s="15" t="s">
        <v>88</v>
      </c>
      <c r="D231" s="122"/>
      <c r="E231" s="122">
        <f t="shared" si="3"/>
        <v>0</v>
      </c>
      <c r="F231" s="122"/>
    </row>
    <row r="232" spans="1:6" hidden="1" x14ac:dyDescent="0.25">
      <c r="A232" s="5" t="s">
        <v>89</v>
      </c>
      <c r="B232" s="14" t="s">
        <v>81</v>
      </c>
      <c r="C232" s="14" t="s">
        <v>88</v>
      </c>
      <c r="D232" s="122"/>
      <c r="E232" s="122">
        <f t="shared" si="3"/>
        <v>0</v>
      </c>
      <c r="F232" s="122"/>
    </row>
    <row r="233" spans="1:6" hidden="1" x14ac:dyDescent="0.25">
      <c r="A233" s="5" t="s">
        <v>87</v>
      </c>
      <c r="B233" s="18" t="s">
        <v>86</v>
      </c>
      <c r="C233" s="15" t="s">
        <v>85</v>
      </c>
      <c r="D233" s="122"/>
      <c r="E233" s="122">
        <f t="shared" si="3"/>
        <v>0</v>
      </c>
      <c r="F233" s="122"/>
    </row>
    <row r="234" spans="1:6" hidden="1" x14ac:dyDescent="0.25">
      <c r="A234" s="5" t="s">
        <v>84</v>
      </c>
      <c r="B234" s="16" t="s">
        <v>83</v>
      </c>
      <c r="C234" s="15" t="s">
        <v>80</v>
      </c>
      <c r="D234" s="122"/>
      <c r="E234" s="122">
        <f t="shared" si="3"/>
        <v>0</v>
      </c>
      <c r="F234" s="122"/>
    </row>
    <row r="235" spans="1:6" hidden="1" x14ac:dyDescent="0.25">
      <c r="A235" s="5" t="s">
        <v>82</v>
      </c>
      <c r="B235" s="14" t="s">
        <v>81</v>
      </c>
      <c r="C235" s="14" t="s">
        <v>80</v>
      </c>
      <c r="D235" s="122"/>
      <c r="E235" s="122">
        <f t="shared" si="3"/>
        <v>0</v>
      </c>
      <c r="F235" s="122"/>
    </row>
    <row r="236" spans="1:6" x14ac:dyDescent="0.25">
      <c r="A236" s="5" t="s">
        <v>79</v>
      </c>
      <c r="B236" s="18" t="s">
        <v>78</v>
      </c>
      <c r="C236" s="15" t="s">
        <v>77</v>
      </c>
      <c r="D236" s="122"/>
      <c r="E236" s="122"/>
      <c r="F236" s="122"/>
    </row>
    <row r="237" spans="1:6" hidden="1" x14ac:dyDescent="0.25">
      <c r="A237" s="5" t="s">
        <v>76</v>
      </c>
      <c r="B237" s="18" t="s">
        <v>75</v>
      </c>
      <c r="C237" s="15" t="s">
        <v>72</v>
      </c>
      <c r="D237" s="122"/>
      <c r="E237" s="122"/>
      <c r="F237" s="122"/>
    </row>
    <row r="238" spans="1:6" hidden="1" x14ac:dyDescent="0.25">
      <c r="A238" s="5" t="s">
        <v>74</v>
      </c>
      <c r="B238" s="14" t="s">
        <v>73</v>
      </c>
      <c r="C238" s="14" t="s">
        <v>72</v>
      </c>
      <c r="D238" s="122"/>
      <c r="E238" s="122"/>
      <c r="F238" s="122"/>
    </row>
    <row r="239" spans="1:6" hidden="1" x14ac:dyDescent="0.25">
      <c r="A239" s="5" t="s">
        <v>71</v>
      </c>
      <c r="B239" s="16" t="s">
        <v>70</v>
      </c>
      <c r="C239" s="15" t="s">
        <v>69</v>
      </c>
      <c r="D239" s="122"/>
      <c r="E239" s="122"/>
      <c r="F239" s="122"/>
    </row>
    <row r="240" spans="1:6" hidden="1" x14ac:dyDescent="0.25">
      <c r="A240" s="5" t="s">
        <v>68</v>
      </c>
      <c r="B240" s="17" t="s">
        <v>67</v>
      </c>
      <c r="C240" s="15" t="s">
        <v>64</v>
      </c>
      <c r="D240" s="122"/>
      <c r="E240" s="122"/>
      <c r="F240" s="122"/>
    </row>
    <row r="241" spans="1:6" hidden="1" x14ac:dyDescent="0.25">
      <c r="A241" s="5" t="s">
        <v>66</v>
      </c>
      <c r="B241" s="14" t="s">
        <v>65</v>
      </c>
      <c r="C241" s="14" t="s">
        <v>64</v>
      </c>
      <c r="D241" s="122"/>
      <c r="E241" s="122"/>
      <c r="F241" s="122"/>
    </row>
    <row r="242" spans="1:6" hidden="1" x14ac:dyDescent="0.25">
      <c r="A242" s="5" t="s">
        <v>63</v>
      </c>
      <c r="B242" s="16" t="s">
        <v>62</v>
      </c>
      <c r="C242" s="15" t="s">
        <v>61</v>
      </c>
      <c r="D242" s="122"/>
      <c r="E242" s="122"/>
      <c r="F242" s="122"/>
    </row>
    <row r="243" spans="1:6" x14ac:dyDescent="0.25">
      <c r="A243" s="5" t="s">
        <v>60</v>
      </c>
      <c r="B243" s="16" t="s">
        <v>59</v>
      </c>
      <c r="C243" s="15" t="s">
        <v>58</v>
      </c>
      <c r="D243" s="122"/>
      <c r="E243" s="122"/>
      <c r="F243" s="122"/>
    </row>
    <row r="244" spans="1:6" hidden="1" x14ac:dyDescent="0.25">
      <c r="A244" s="5" t="s">
        <v>55</v>
      </c>
      <c r="B244" s="15" t="s">
        <v>54</v>
      </c>
      <c r="C244" s="15" t="s">
        <v>51</v>
      </c>
      <c r="D244" s="122"/>
      <c r="E244" s="122">
        <f t="shared" si="3"/>
        <v>0</v>
      </c>
      <c r="F244" s="122"/>
    </row>
    <row r="245" spans="1:6" hidden="1" x14ac:dyDescent="0.25">
      <c r="A245" s="5" t="s">
        <v>53</v>
      </c>
      <c r="B245" s="15" t="s">
        <v>52</v>
      </c>
      <c r="C245" s="15" t="s">
        <v>51</v>
      </c>
      <c r="D245" s="122"/>
      <c r="E245" s="122">
        <f t="shared" si="3"/>
        <v>0</v>
      </c>
      <c r="F245" s="122"/>
    </row>
    <row r="246" spans="1:6" x14ac:dyDescent="0.25">
      <c r="A246" s="5" t="s">
        <v>56</v>
      </c>
      <c r="B246" s="15" t="s">
        <v>49</v>
      </c>
      <c r="C246" s="15" t="s">
        <v>48</v>
      </c>
      <c r="D246" s="122">
        <v>2788</v>
      </c>
      <c r="E246" s="122">
        <f t="shared" si="3"/>
        <v>2788</v>
      </c>
      <c r="F246" s="122">
        <v>5408000</v>
      </c>
    </row>
    <row r="247" spans="1:6" hidden="1" x14ac:dyDescent="0.25">
      <c r="A247" s="5" t="s">
        <v>1</v>
      </c>
      <c r="B247" s="16" t="s">
        <v>47</v>
      </c>
      <c r="C247" s="15" t="s">
        <v>46</v>
      </c>
      <c r="D247" s="122"/>
      <c r="E247" s="122">
        <f t="shared" si="3"/>
        <v>0</v>
      </c>
      <c r="F247" s="122"/>
    </row>
    <row r="248" spans="1:6" hidden="1" x14ac:dyDescent="0.25">
      <c r="A248" s="5" t="s">
        <v>45</v>
      </c>
      <c r="B248" s="16" t="s">
        <v>44</v>
      </c>
      <c r="C248" s="15" t="s">
        <v>43</v>
      </c>
      <c r="D248" s="122"/>
      <c r="E248" s="122">
        <f t="shared" si="3"/>
        <v>0</v>
      </c>
      <c r="F248" s="122"/>
    </row>
    <row r="249" spans="1:6" x14ac:dyDescent="0.25">
      <c r="A249" s="5" t="s">
        <v>50</v>
      </c>
      <c r="B249" s="16" t="s">
        <v>41</v>
      </c>
      <c r="C249" s="15" t="s">
        <v>40</v>
      </c>
      <c r="D249" s="122">
        <f>61941+7</f>
        <v>61948</v>
      </c>
      <c r="E249" s="122">
        <f t="shared" si="3"/>
        <v>61948</v>
      </c>
      <c r="F249" s="122">
        <v>53082000</v>
      </c>
    </row>
    <row r="250" spans="1:6" hidden="1" x14ac:dyDescent="0.25">
      <c r="A250" s="5" t="s">
        <v>39</v>
      </c>
      <c r="B250" s="16" t="s">
        <v>38</v>
      </c>
      <c r="C250" s="15" t="s">
        <v>37</v>
      </c>
      <c r="D250" s="122"/>
      <c r="E250" s="122">
        <f t="shared" si="3"/>
        <v>0</v>
      </c>
      <c r="F250" s="122"/>
    </row>
    <row r="251" spans="1:6" hidden="1" x14ac:dyDescent="0.25">
      <c r="A251" s="5" t="s">
        <v>36</v>
      </c>
      <c r="B251" s="18" t="s">
        <v>35</v>
      </c>
      <c r="C251" s="15" t="s">
        <v>32</v>
      </c>
      <c r="D251" s="122"/>
      <c r="E251" s="122">
        <f t="shared" si="3"/>
        <v>0</v>
      </c>
      <c r="F251" s="122"/>
    </row>
    <row r="252" spans="1:6" hidden="1" x14ac:dyDescent="0.25">
      <c r="A252" s="5" t="s">
        <v>34</v>
      </c>
      <c r="B252" s="11" t="s">
        <v>33</v>
      </c>
      <c r="C252" s="10" t="s">
        <v>32</v>
      </c>
      <c r="D252" s="122"/>
      <c r="E252" s="122">
        <f t="shared" si="3"/>
        <v>0</v>
      </c>
      <c r="F252" s="122"/>
    </row>
    <row r="253" spans="1:6" x14ac:dyDescent="0.25">
      <c r="A253" s="5" t="s">
        <v>42</v>
      </c>
      <c r="B253" s="19" t="s">
        <v>30</v>
      </c>
      <c r="C253" s="10" t="s">
        <v>29</v>
      </c>
      <c r="D253" s="123">
        <f>SUM(D246:D251,D243,D236)</f>
        <v>64736</v>
      </c>
      <c r="E253" s="123">
        <f t="shared" si="3"/>
        <v>64736</v>
      </c>
      <c r="F253" s="123">
        <f>SUM(F246:F249)</f>
        <v>58490000</v>
      </c>
    </row>
    <row r="254" spans="1:6" hidden="1" x14ac:dyDescent="0.25">
      <c r="A254" s="5" t="s">
        <v>28</v>
      </c>
      <c r="B254" s="18" t="s">
        <v>27</v>
      </c>
      <c r="C254" s="15" t="s">
        <v>26</v>
      </c>
      <c r="D254" s="122"/>
      <c r="E254" s="122">
        <f t="shared" si="3"/>
        <v>0</v>
      </c>
      <c r="F254" s="122"/>
    </row>
    <row r="255" spans="1:6" hidden="1" x14ac:dyDescent="0.25">
      <c r="A255" s="5" t="s">
        <v>25</v>
      </c>
      <c r="B255" s="17" t="s">
        <v>24</v>
      </c>
      <c r="C255" s="15" t="s">
        <v>23</v>
      </c>
      <c r="D255" s="122"/>
      <c r="E255" s="122">
        <f t="shared" si="3"/>
        <v>0</v>
      </c>
      <c r="F255" s="122"/>
    </row>
    <row r="256" spans="1:6" hidden="1" x14ac:dyDescent="0.25">
      <c r="A256" s="5" t="s">
        <v>22</v>
      </c>
      <c r="B256" s="16" t="s">
        <v>21</v>
      </c>
      <c r="C256" s="15" t="s">
        <v>20</v>
      </c>
      <c r="D256" s="122"/>
      <c r="E256" s="122">
        <f t="shared" si="3"/>
        <v>0</v>
      </c>
      <c r="F256" s="122"/>
    </row>
    <row r="257" spans="1:6" hidden="1" x14ac:dyDescent="0.25">
      <c r="A257" s="5" t="s">
        <v>19</v>
      </c>
      <c r="B257" s="16" t="s">
        <v>18</v>
      </c>
      <c r="C257" s="15" t="s">
        <v>11</v>
      </c>
      <c r="D257" s="122"/>
      <c r="E257" s="122">
        <f t="shared" si="3"/>
        <v>0</v>
      </c>
      <c r="F257" s="122"/>
    </row>
    <row r="258" spans="1:6" hidden="1" x14ac:dyDescent="0.25">
      <c r="A258" s="5" t="s">
        <v>17</v>
      </c>
      <c r="B258" s="14" t="s">
        <v>16</v>
      </c>
      <c r="C258" s="14" t="s">
        <v>11</v>
      </c>
      <c r="D258" s="122"/>
      <c r="E258" s="122">
        <f t="shared" si="3"/>
        <v>0</v>
      </c>
      <c r="F258" s="122"/>
    </row>
    <row r="259" spans="1:6" hidden="1" x14ac:dyDescent="0.25">
      <c r="A259" s="5" t="s">
        <v>15</v>
      </c>
      <c r="B259" s="14" t="s">
        <v>14</v>
      </c>
      <c r="C259" s="14" t="s">
        <v>11</v>
      </c>
      <c r="D259" s="122"/>
      <c r="E259" s="122">
        <f t="shared" si="3"/>
        <v>0</v>
      </c>
      <c r="F259" s="122"/>
    </row>
    <row r="260" spans="1:6" hidden="1" x14ac:dyDescent="0.25">
      <c r="A260" s="5" t="s">
        <v>13</v>
      </c>
      <c r="B260" s="13" t="s">
        <v>12</v>
      </c>
      <c r="C260" s="13" t="s">
        <v>11</v>
      </c>
      <c r="D260" s="122"/>
      <c r="E260" s="122">
        <f t="shared" ref="E260:E264" si="4">SUM(D260:D260)</f>
        <v>0</v>
      </c>
      <c r="F260" s="122"/>
    </row>
    <row r="261" spans="1:6" x14ac:dyDescent="0.25">
      <c r="A261" s="5" t="s">
        <v>31</v>
      </c>
      <c r="B261" s="12" t="s">
        <v>9</v>
      </c>
      <c r="C261" s="10" t="s">
        <v>8</v>
      </c>
      <c r="D261" s="122"/>
      <c r="E261" s="122"/>
      <c r="F261" s="122"/>
    </row>
    <row r="262" spans="1:6" x14ac:dyDescent="0.25">
      <c r="A262" s="5" t="s">
        <v>10</v>
      </c>
      <c r="B262" s="11" t="s">
        <v>6</v>
      </c>
      <c r="C262" s="10" t="s">
        <v>5</v>
      </c>
      <c r="D262" s="122"/>
      <c r="E262" s="122"/>
      <c r="F262" s="122"/>
    </row>
    <row r="263" spans="1:6" x14ac:dyDescent="0.25">
      <c r="A263" s="5" t="s">
        <v>7</v>
      </c>
      <c r="B263" s="8" t="s">
        <v>3</v>
      </c>
      <c r="C263" s="7" t="s">
        <v>2</v>
      </c>
      <c r="D263" s="117">
        <f>SUM(D261:D262,D253)</f>
        <v>64736</v>
      </c>
      <c r="E263" s="117">
        <f t="shared" si="4"/>
        <v>64736</v>
      </c>
      <c r="F263" s="117">
        <f>SUM(F253)</f>
        <v>58490000</v>
      </c>
    </row>
    <row r="264" spans="1:6" x14ac:dyDescent="0.25">
      <c r="A264" s="5" t="s">
        <v>4</v>
      </c>
      <c r="B264" s="4" t="s">
        <v>0</v>
      </c>
      <c r="C264" s="3"/>
      <c r="D264" s="36">
        <f>SUM(D263,D230)</f>
        <v>64864</v>
      </c>
      <c r="E264" s="124">
        <f t="shared" si="4"/>
        <v>64864</v>
      </c>
      <c r="F264" s="124">
        <f>SUM(F263,F230)</f>
        <v>58618000</v>
      </c>
    </row>
  </sheetData>
  <mergeCells count="3">
    <mergeCell ref="B1:E1"/>
    <mergeCell ref="B2:E2"/>
    <mergeCell ref="C3:E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66"/>
  <sheetViews>
    <sheetView tabSelected="1" topLeftCell="B1" zoomScaleNormal="100" workbookViewId="0">
      <selection activeCell="F2" sqref="F2"/>
    </sheetView>
  </sheetViews>
  <sheetFormatPr defaultRowHeight="15" x14ac:dyDescent="0.25"/>
  <cols>
    <col min="1" max="1" width="4" style="1" customWidth="1"/>
    <col min="2" max="2" width="90.85546875" style="1" customWidth="1"/>
    <col min="3" max="3" width="12.7109375" style="1" customWidth="1"/>
    <col min="4" max="4" width="16.7109375" style="1" customWidth="1"/>
    <col min="5" max="5" width="14.85546875" style="1" customWidth="1"/>
    <col min="6" max="16384" width="9.140625" style="1"/>
  </cols>
  <sheetData>
    <row r="1" spans="1:15" ht="15.75" x14ac:dyDescent="0.25">
      <c r="A1" s="141" t="s">
        <v>900</v>
      </c>
      <c r="B1" s="141"/>
      <c r="C1" s="141"/>
      <c r="D1" s="141"/>
      <c r="E1" s="141"/>
    </row>
    <row r="2" spans="1:15" ht="15.75" x14ac:dyDescent="0.25">
      <c r="A2" s="141" t="s">
        <v>699</v>
      </c>
      <c r="B2" s="141"/>
      <c r="C2" s="141"/>
      <c r="D2" s="141"/>
      <c r="E2" s="141"/>
    </row>
    <row r="3" spans="1:15" ht="15.75" x14ac:dyDescent="0.25">
      <c r="B3" s="47"/>
      <c r="C3" s="142" t="s">
        <v>701</v>
      </c>
      <c r="D3" s="142"/>
      <c r="E3" s="142"/>
    </row>
    <row r="4" spans="1:15" x14ac:dyDescent="0.25">
      <c r="A4" s="9"/>
      <c r="B4" s="29" t="s">
        <v>449</v>
      </c>
      <c r="C4" s="5" t="s">
        <v>448</v>
      </c>
      <c r="D4" s="5" t="s">
        <v>447</v>
      </c>
      <c r="E4" s="5" t="s">
        <v>446</v>
      </c>
    </row>
    <row r="5" spans="1:15" ht="60" x14ac:dyDescent="0.25">
      <c r="A5" s="9"/>
      <c r="B5" s="32" t="s">
        <v>445</v>
      </c>
      <c r="C5" s="31" t="s">
        <v>698</v>
      </c>
      <c r="D5" s="46" t="s">
        <v>697</v>
      </c>
      <c r="E5" s="29" t="s">
        <v>442</v>
      </c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x14ac:dyDescent="0.25">
      <c r="A6" s="5"/>
      <c r="B6" s="15" t="s">
        <v>696</v>
      </c>
      <c r="C6" s="24" t="s">
        <v>695</v>
      </c>
      <c r="D6" s="38">
        <v>35954</v>
      </c>
      <c r="E6" s="38">
        <f t="shared" ref="E6:E19" si="0">SUM(D6:D6)</f>
        <v>35954</v>
      </c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x14ac:dyDescent="0.25">
      <c r="A7" s="5"/>
      <c r="B7" s="15" t="s">
        <v>694</v>
      </c>
      <c r="C7" s="24" t="s">
        <v>693</v>
      </c>
      <c r="D7" s="38">
        <v>1200</v>
      </c>
      <c r="E7" s="38">
        <f t="shared" si="0"/>
        <v>1200</v>
      </c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x14ac:dyDescent="0.25">
      <c r="A8" s="5"/>
      <c r="B8" s="15" t="s">
        <v>692</v>
      </c>
      <c r="C8" s="24" t="s">
        <v>691</v>
      </c>
      <c r="D8" s="38"/>
      <c r="E8" s="38">
        <f t="shared" si="0"/>
        <v>0</v>
      </c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x14ac:dyDescent="0.25">
      <c r="A9" s="5"/>
      <c r="B9" s="15" t="s">
        <v>690</v>
      </c>
      <c r="C9" s="24" t="s">
        <v>689</v>
      </c>
      <c r="D9" s="38"/>
      <c r="E9" s="38">
        <f t="shared" si="0"/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x14ac:dyDescent="0.25">
      <c r="A10" s="5"/>
      <c r="B10" s="15" t="s">
        <v>688</v>
      </c>
      <c r="C10" s="24" t="s">
        <v>687</v>
      </c>
      <c r="D10" s="38"/>
      <c r="E10" s="38">
        <f t="shared" si="0"/>
        <v>0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25">
      <c r="A11" s="5"/>
      <c r="B11" s="15" t="s">
        <v>686</v>
      </c>
      <c r="C11" s="24" t="s">
        <v>685</v>
      </c>
      <c r="D11" s="38">
        <v>5571</v>
      </c>
      <c r="E11" s="38">
        <f t="shared" si="0"/>
        <v>5571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x14ac:dyDescent="0.25">
      <c r="A12" s="5"/>
      <c r="B12" s="15" t="s">
        <v>684</v>
      </c>
      <c r="C12" s="24" t="s">
        <v>683</v>
      </c>
      <c r="D12" s="38">
        <f>1628+1320+366</f>
        <v>3314</v>
      </c>
      <c r="E12" s="38">
        <f t="shared" si="0"/>
        <v>3314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x14ac:dyDescent="0.25">
      <c r="A13" s="5"/>
      <c r="B13" s="15" t="s">
        <v>682</v>
      </c>
      <c r="C13" s="24" t="s">
        <v>681</v>
      </c>
      <c r="D13" s="38"/>
      <c r="E13" s="38">
        <f t="shared" si="0"/>
        <v>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x14ac:dyDescent="0.25">
      <c r="A14" s="5"/>
      <c r="B14" s="15" t="s">
        <v>680</v>
      </c>
      <c r="C14" s="24" t="s">
        <v>679</v>
      </c>
      <c r="D14" s="38">
        <v>240</v>
      </c>
      <c r="E14" s="38">
        <f t="shared" si="0"/>
        <v>240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x14ac:dyDescent="0.25">
      <c r="A15" s="5"/>
      <c r="B15" s="15" t="s">
        <v>678</v>
      </c>
      <c r="C15" s="24" t="s">
        <v>677</v>
      </c>
      <c r="D15" s="38">
        <v>555</v>
      </c>
      <c r="E15" s="38">
        <f t="shared" si="0"/>
        <v>555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x14ac:dyDescent="0.25">
      <c r="A16" s="5"/>
      <c r="B16" s="15" t="s">
        <v>676</v>
      </c>
      <c r="C16" s="24" t="s">
        <v>675</v>
      </c>
      <c r="D16" s="38"/>
      <c r="E16" s="38">
        <f t="shared" si="0"/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x14ac:dyDescent="0.25">
      <c r="A17" s="5"/>
      <c r="B17" s="15" t="s">
        <v>674</v>
      </c>
      <c r="C17" s="24" t="s">
        <v>673</v>
      </c>
      <c r="D17" s="38"/>
      <c r="E17" s="38">
        <f t="shared" si="0"/>
        <v>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x14ac:dyDescent="0.25">
      <c r="A18" s="5"/>
      <c r="B18" s="15" t="s">
        <v>672</v>
      </c>
      <c r="C18" s="24" t="s">
        <v>670</v>
      </c>
      <c r="D18" s="38"/>
      <c r="E18" s="38">
        <f t="shared" si="0"/>
        <v>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A19" s="5"/>
      <c r="B19" s="43" t="s">
        <v>671</v>
      </c>
      <c r="C19" s="27" t="s">
        <v>670</v>
      </c>
      <c r="D19" s="38"/>
      <c r="E19" s="38">
        <f t="shared" si="0"/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x14ac:dyDescent="0.25">
      <c r="A20" s="5" t="s">
        <v>429</v>
      </c>
      <c r="B20" s="10" t="s">
        <v>669</v>
      </c>
      <c r="C20" s="22" t="s">
        <v>668</v>
      </c>
      <c r="D20" s="38">
        <f>SUM(D6:D19)-D19</f>
        <v>46834</v>
      </c>
      <c r="E20" s="38">
        <f>SUM(D20:D20)</f>
        <v>46834</v>
      </c>
      <c r="F20" s="125"/>
      <c r="G20" s="34"/>
      <c r="H20" s="34"/>
      <c r="I20" s="34"/>
      <c r="J20" s="34"/>
      <c r="K20" s="34"/>
      <c r="L20" s="34"/>
      <c r="M20" s="34"/>
      <c r="N20" s="34"/>
      <c r="O20" s="34"/>
    </row>
    <row r="21" spans="1:15" x14ac:dyDescent="0.25">
      <c r="A21" s="5"/>
      <c r="B21" s="15" t="s">
        <v>667</v>
      </c>
      <c r="C21" s="24" t="s">
        <v>666</v>
      </c>
      <c r="D21" s="38"/>
      <c r="E21" s="38">
        <f t="shared" ref="E21:E84" si="1">SUM(D21:D21)</f>
        <v>0</v>
      </c>
      <c r="F21" s="125"/>
      <c r="G21" s="34"/>
      <c r="H21" s="34"/>
      <c r="I21" s="34"/>
      <c r="J21" s="34"/>
      <c r="K21" s="34"/>
      <c r="L21" s="34"/>
      <c r="M21" s="34"/>
      <c r="N21" s="34"/>
      <c r="O21" s="34"/>
    </row>
    <row r="22" spans="1:15" x14ac:dyDescent="0.25">
      <c r="A22" s="5"/>
      <c r="B22" s="15" t="s">
        <v>665</v>
      </c>
      <c r="C22" s="24" t="s">
        <v>664</v>
      </c>
      <c r="D22" s="38"/>
      <c r="E22" s="38">
        <f t="shared" si="1"/>
        <v>0</v>
      </c>
      <c r="F22" s="125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25">
      <c r="A23" s="5"/>
      <c r="B23" s="15" t="s">
        <v>663</v>
      </c>
      <c r="C23" s="24" t="s">
        <v>662</v>
      </c>
      <c r="D23" s="38">
        <v>50</v>
      </c>
      <c r="E23" s="38">
        <f t="shared" si="1"/>
        <v>50</v>
      </c>
      <c r="F23" s="125"/>
      <c r="G23" s="34"/>
      <c r="H23" s="34"/>
      <c r="I23" s="34"/>
      <c r="J23" s="34"/>
      <c r="K23" s="34"/>
      <c r="L23" s="34"/>
      <c r="M23" s="34"/>
      <c r="N23" s="34"/>
      <c r="O23" s="34"/>
    </row>
    <row r="24" spans="1:15" x14ac:dyDescent="0.25">
      <c r="A24" s="5" t="s">
        <v>426</v>
      </c>
      <c r="B24" s="10" t="s">
        <v>661</v>
      </c>
      <c r="C24" s="22" t="s">
        <v>660</v>
      </c>
      <c r="D24" s="38">
        <f>SUM(D21:D23)</f>
        <v>50</v>
      </c>
      <c r="E24" s="38">
        <f t="shared" si="1"/>
        <v>50</v>
      </c>
      <c r="F24" s="125"/>
      <c r="G24" s="34"/>
      <c r="H24" s="34"/>
      <c r="I24" s="34"/>
      <c r="J24" s="34"/>
      <c r="K24" s="34"/>
      <c r="L24" s="34"/>
      <c r="M24" s="34"/>
      <c r="N24" s="34"/>
      <c r="O24" s="34"/>
    </row>
    <row r="25" spans="1:15" x14ac:dyDescent="0.25">
      <c r="A25" s="5" t="s">
        <v>423</v>
      </c>
      <c r="B25" s="10" t="s">
        <v>659</v>
      </c>
      <c r="C25" s="22" t="s">
        <v>658</v>
      </c>
      <c r="D25" s="40">
        <f>SUM(D20,D24)</f>
        <v>46884</v>
      </c>
      <c r="E25" s="40">
        <f t="shared" si="1"/>
        <v>46884</v>
      </c>
      <c r="F25" s="125"/>
      <c r="G25" s="34"/>
      <c r="H25" s="34"/>
      <c r="I25" s="34"/>
      <c r="J25" s="34"/>
      <c r="K25" s="34"/>
      <c r="L25" s="34"/>
      <c r="M25" s="34"/>
      <c r="N25" s="34"/>
      <c r="O25" s="34"/>
    </row>
    <row r="26" spans="1:15" x14ac:dyDescent="0.25">
      <c r="A26" s="5"/>
      <c r="B26" s="45" t="s">
        <v>657</v>
      </c>
      <c r="C26" s="24" t="s">
        <v>649</v>
      </c>
      <c r="D26" s="38">
        <v>8344</v>
      </c>
      <c r="E26" s="38">
        <f t="shared" si="1"/>
        <v>8344</v>
      </c>
      <c r="F26" s="125"/>
      <c r="G26" s="34"/>
      <c r="H26" s="34"/>
      <c r="I26" s="34"/>
      <c r="J26" s="34"/>
      <c r="K26" s="34"/>
      <c r="L26" s="34"/>
      <c r="M26" s="34"/>
      <c r="N26" s="34"/>
      <c r="O26" s="34"/>
    </row>
    <row r="27" spans="1:15" x14ac:dyDescent="0.25">
      <c r="A27" s="5"/>
      <c r="B27" s="45" t="s">
        <v>656</v>
      </c>
      <c r="C27" s="24" t="s">
        <v>649</v>
      </c>
      <c r="D27" s="38"/>
      <c r="E27" s="38">
        <f t="shared" si="1"/>
        <v>0</v>
      </c>
      <c r="F27" s="125"/>
      <c r="G27" s="34"/>
      <c r="H27" s="34"/>
      <c r="I27" s="34"/>
      <c r="J27" s="34"/>
      <c r="K27" s="34"/>
      <c r="L27" s="34"/>
      <c r="M27" s="34"/>
      <c r="N27" s="34"/>
      <c r="O27" s="34"/>
    </row>
    <row r="28" spans="1:15" x14ac:dyDescent="0.25">
      <c r="A28" s="5"/>
      <c r="B28" s="45" t="s">
        <v>655</v>
      </c>
      <c r="C28" s="24" t="s">
        <v>649</v>
      </c>
      <c r="D28" s="38"/>
      <c r="E28" s="38">
        <f t="shared" si="1"/>
        <v>0</v>
      </c>
      <c r="F28" s="125"/>
      <c r="G28" s="34"/>
      <c r="H28" s="34"/>
      <c r="I28" s="34"/>
      <c r="J28" s="34"/>
      <c r="K28" s="34"/>
      <c r="L28" s="34"/>
      <c r="M28" s="34"/>
      <c r="N28" s="34"/>
      <c r="O28" s="34"/>
    </row>
    <row r="29" spans="1:15" x14ac:dyDescent="0.25">
      <c r="A29" s="5"/>
      <c r="B29" s="45" t="s">
        <v>654</v>
      </c>
      <c r="C29" s="24" t="s">
        <v>649</v>
      </c>
      <c r="D29" s="38">
        <f>763+12</f>
        <v>775</v>
      </c>
      <c r="E29" s="38">
        <f t="shared" si="1"/>
        <v>775</v>
      </c>
      <c r="F29" s="125"/>
      <c r="G29" s="34"/>
      <c r="H29" s="34"/>
      <c r="I29" s="34"/>
      <c r="J29" s="34"/>
      <c r="K29" s="34"/>
      <c r="L29" s="34"/>
      <c r="M29" s="34"/>
      <c r="N29" s="34"/>
      <c r="O29" s="34"/>
    </row>
    <row r="30" spans="1:15" x14ac:dyDescent="0.25">
      <c r="A30" s="5"/>
      <c r="B30" s="45" t="s">
        <v>653</v>
      </c>
      <c r="C30" s="24" t="s">
        <v>649</v>
      </c>
      <c r="D30" s="38"/>
      <c r="E30" s="38">
        <f t="shared" si="1"/>
        <v>0</v>
      </c>
      <c r="F30" s="125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30" x14ac:dyDescent="0.25">
      <c r="A31" s="5"/>
      <c r="B31" s="45" t="s">
        <v>652</v>
      </c>
      <c r="C31" s="24" t="s">
        <v>649</v>
      </c>
      <c r="D31" s="38"/>
      <c r="E31" s="38">
        <f t="shared" si="1"/>
        <v>0</v>
      </c>
      <c r="F31" s="125"/>
      <c r="G31" s="34"/>
      <c r="H31" s="34"/>
      <c r="I31" s="34"/>
      <c r="J31" s="34"/>
      <c r="K31" s="34"/>
      <c r="L31" s="34"/>
      <c r="M31" s="34"/>
      <c r="N31" s="34"/>
      <c r="O31" s="34"/>
    </row>
    <row r="32" spans="1:15" x14ac:dyDescent="0.25">
      <c r="A32" s="5"/>
      <c r="B32" s="45" t="s">
        <v>651</v>
      </c>
      <c r="C32" s="24" t="s">
        <v>649</v>
      </c>
      <c r="D32" s="38">
        <f>587+7</f>
        <v>594</v>
      </c>
      <c r="E32" s="38">
        <f t="shared" si="1"/>
        <v>594</v>
      </c>
      <c r="F32" s="125"/>
      <c r="G32" s="34"/>
      <c r="H32" s="34"/>
      <c r="I32" s="34"/>
      <c r="J32" s="34"/>
      <c r="K32" s="34"/>
      <c r="L32" s="34"/>
      <c r="M32" s="34"/>
      <c r="N32" s="34"/>
      <c r="O32" s="34"/>
    </row>
    <row r="33" spans="1:15" x14ac:dyDescent="0.25">
      <c r="A33" s="5" t="s">
        <v>420</v>
      </c>
      <c r="B33" s="10" t="s">
        <v>650</v>
      </c>
      <c r="C33" s="22" t="s">
        <v>649</v>
      </c>
      <c r="D33" s="40">
        <f>SUM(D26:D32)</f>
        <v>9713</v>
      </c>
      <c r="E33" s="40">
        <f t="shared" si="1"/>
        <v>9713</v>
      </c>
      <c r="F33" s="125"/>
      <c r="G33" s="34"/>
      <c r="H33" s="34"/>
      <c r="I33" s="34"/>
      <c r="J33" s="34"/>
      <c r="K33" s="34"/>
      <c r="L33" s="34"/>
      <c r="M33" s="34"/>
      <c r="N33" s="34"/>
      <c r="O33" s="34"/>
    </row>
    <row r="34" spans="1:15" x14ac:dyDescent="0.25">
      <c r="A34" s="5" t="s">
        <v>417</v>
      </c>
      <c r="B34" s="15" t="s">
        <v>648</v>
      </c>
      <c r="C34" s="24" t="s">
        <v>647</v>
      </c>
      <c r="D34" s="38">
        <v>70</v>
      </c>
      <c r="E34" s="38">
        <f t="shared" si="1"/>
        <v>70</v>
      </c>
      <c r="F34" s="125"/>
      <c r="G34" s="34"/>
      <c r="H34" s="34"/>
      <c r="I34" s="34"/>
      <c r="J34" s="34"/>
      <c r="K34" s="34"/>
      <c r="L34" s="34"/>
      <c r="M34" s="34"/>
      <c r="N34" s="34"/>
      <c r="O34" s="34"/>
    </row>
    <row r="35" spans="1:15" x14ac:dyDescent="0.25">
      <c r="A35" s="5" t="s">
        <v>414</v>
      </c>
      <c r="B35" s="15" t="s">
        <v>646</v>
      </c>
      <c r="C35" s="24" t="s">
        <v>645</v>
      </c>
      <c r="D35" s="38">
        <v>610</v>
      </c>
      <c r="E35" s="38">
        <f t="shared" si="1"/>
        <v>610</v>
      </c>
      <c r="F35" s="125"/>
      <c r="G35" s="34"/>
      <c r="H35" s="34"/>
      <c r="I35" s="34"/>
      <c r="J35" s="34"/>
      <c r="K35" s="34"/>
      <c r="L35" s="34"/>
      <c r="M35" s="34"/>
      <c r="N35" s="34"/>
      <c r="O35" s="34"/>
    </row>
    <row r="36" spans="1:15" x14ac:dyDescent="0.25">
      <c r="A36" s="5" t="s">
        <v>411</v>
      </c>
      <c r="B36" s="15" t="s">
        <v>644</v>
      </c>
      <c r="C36" s="24" t="s">
        <v>643</v>
      </c>
      <c r="D36" s="38"/>
      <c r="E36" s="38">
        <f t="shared" si="1"/>
        <v>0</v>
      </c>
      <c r="F36" s="125"/>
      <c r="G36" s="34"/>
      <c r="H36" s="34"/>
      <c r="I36" s="34"/>
      <c r="J36" s="34"/>
      <c r="K36" s="34"/>
      <c r="L36" s="34"/>
      <c r="M36" s="34"/>
      <c r="N36" s="34"/>
      <c r="O36" s="34"/>
    </row>
    <row r="37" spans="1:15" x14ac:dyDescent="0.25">
      <c r="A37" s="5" t="s">
        <v>383</v>
      </c>
      <c r="B37" s="10" t="s">
        <v>642</v>
      </c>
      <c r="C37" s="22" t="s">
        <v>641</v>
      </c>
      <c r="D37" s="38">
        <f>SUM(D34:D36)</f>
        <v>680</v>
      </c>
      <c r="E37" s="38">
        <f t="shared" si="1"/>
        <v>680</v>
      </c>
      <c r="F37" s="125"/>
      <c r="G37" s="34"/>
      <c r="H37" s="34"/>
      <c r="I37" s="34"/>
      <c r="J37" s="34"/>
      <c r="K37" s="34"/>
      <c r="L37" s="34"/>
      <c r="M37" s="34"/>
      <c r="N37" s="34"/>
      <c r="O37" s="34"/>
    </row>
    <row r="38" spans="1:15" x14ac:dyDescent="0.25">
      <c r="A38" s="5" t="s">
        <v>373</v>
      </c>
      <c r="B38" s="15" t="s">
        <v>640</v>
      </c>
      <c r="C38" s="24" t="s">
        <v>639</v>
      </c>
      <c r="D38" s="38">
        <v>670</v>
      </c>
      <c r="E38" s="38">
        <f t="shared" si="1"/>
        <v>670</v>
      </c>
      <c r="F38" s="125"/>
      <c r="G38" s="34"/>
      <c r="H38" s="34"/>
      <c r="I38" s="34"/>
      <c r="J38" s="34"/>
      <c r="K38" s="34"/>
      <c r="L38" s="34"/>
      <c r="M38" s="34"/>
      <c r="N38" s="34"/>
      <c r="O38" s="34"/>
    </row>
    <row r="39" spans="1:15" x14ac:dyDescent="0.25">
      <c r="A39" s="5" t="s">
        <v>370</v>
      </c>
      <c r="B39" s="15" t="s">
        <v>638</v>
      </c>
      <c r="C39" s="24" t="s">
        <v>637</v>
      </c>
      <c r="D39" s="38">
        <v>400</v>
      </c>
      <c r="E39" s="38">
        <f t="shared" si="1"/>
        <v>400</v>
      </c>
      <c r="F39" s="125"/>
      <c r="G39" s="34"/>
      <c r="H39" s="34"/>
      <c r="I39" s="34"/>
      <c r="J39" s="34"/>
      <c r="K39" s="34"/>
      <c r="L39" s="34"/>
      <c r="M39" s="34"/>
      <c r="N39" s="34"/>
      <c r="O39" s="34"/>
    </row>
    <row r="40" spans="1:15" x14ac:dyDescent="0.25">
      <c r="A40" s="5" t="s">
        <v>367</v>
      </c>
      <c r="B40" s="10" t="s">
        <v>636</v>
      </c>
      <c r="C40" s="22" t="s">
        <v>635</v>
      </c>
      <c r="D40" s="38">
        <f>SUM(D38:D39)</f>
        <v>1070</v>
      </c>
      <c r="E40" s="38">
        <f t="shared" si="1"/>
        <v>1070</v>
      </c>
      <c r="F40" s="125"/>
      <c r="G40" s="34"/>
      <c r="H40" s="34"/>
      <c r="I40" s="34"/>
      <c r="J40" s="34"/>
      <c r="K40" s="34"/>
      <c r="L40" s="34"/>
      <c r="M40" s="34"/>
      <c r="N40" s="34"/>
      <c r="O40" s="34"/>
    </row>
    <row r="41" spans="1:15" x14ac:dyDescent="0.25">
      <c r="A41" s="5" t="s">
        <v>351</v>
      </c>
      <c r="B41" s="15" t="s">
        <v>634</v>
      </c>
      <c r="C41" s="24" t="s">
        <v>633</v>
      </c>
      <c r="D41" s="38">
        <f>200+750+70</f>
        <v>1020</v>
      </c>
      <c r="E41" s="38">
        <f t="shared" si="1"/>
        <v>1020</v>
      </c>
      <c r="F41" s="125"/>
      <c r="G41" s="34"/>
      <c r="H41" s="34"/>
      <c r="I41" s="34"/>
      <c r="J41" s="34"/>
      <c r="K41" s="34"/>
      <c r="L41" s="34"/>
      <c r="M41" s="34"/>
      <c r="N41" s="34"/>
      <c r="O41" s="34"/>
    </row>
    <row r="42" spans="1:15" x14ac:dyDescent="0.25">
      <c r="A42" s="5" t="s">
        <v>293</v>
      </c>
      <c r="B42" s="15" t="s">
        <v>632</v>
      </c>
      <c r="C42" s="24" t="s">
        <v>631</v>
      </c>
      <c r="D42" s="38"/>
      <c r="E42" s="38">
        <f t="shared" si="1"/>
        <v>0</v>
      </c>
      <c r="F42" s="125"/>
      <c r="G42" s="34"/>
      <c r="H42" s="34"/>
      <c r="I42" s="34"/>
      <c r="J42" s="34"/>
      <c r="K42" s="34"/>
      <c r="L42" s="34"/>
      <c r="M42" s="34"/>
      <c r="N42" s="34"/>
      <c r="O42" s="34"/>
    </row>
    <row r="43" spans="1:15" x14ac:dyDescent="0.25">
      <c r="A43" s="5" t="s">
        <v>266</v>
      </c>
      <c r="B43" s="15" t="s">
        <v>630</v>
      </c>
      <c r="C43" s="24" t="s">
        <v>628</v>
      </c>
      <c r="D43" s="38">
        <v>80</v>
      </c>
      <c r="E43" s="38">
        <f t="shared" si="1"/>
        <v>80</v>
      </c>
      <c r="F43" s="125"/>
      <c r="G43" s="34"/>
      <c r="H43" s="34"/>
      <c r="I43" s="34"/>
      <c r="J43" s="34"/>
      <c r="K43" s="34"/>
      <c r="L43" s="34"/>
      <c r="M43" s="34"/>
      <c r="N43" s="34"/>
      <c r="O43" s="34"/>
    </row>
    <row r="44" spans="1:15" hidden="1" x14ac:dyDescent="0.25">
      <c r="A44" s="5" t="s">
        <v>263</v>
      </c>
      <c r="B44" s="43" t="s">
        <v>629</v>
      </c>
      <c r="C44" s="27" t="s">
        <v>628</v>
      </c>
      <c r="D44" s="38"/>
      <c r="E44" s="38">
        <f t="shared" si="1"/>
        <v>0</v>
      </c>
      <c r="F44" s="125"/>
      <c r="G44" s="34"/>
      <c r="H44" s="34"/>
      <c r="I44" s="34"/>
      <c r="J44" s="34"/>
      <c r="K44" s="34"/>
      <c r="L44" s="34"/>
      <c r="M44" s="34"/>
      <c r="N44" s="34"/>
      <c r="O44" s="34"/>
    </row>
    <row r="45" spans="1:15" x14ac:dyDescent="0.25">
      <c r="A45" s="5" t="s">
        <v>260</v>
      </c>
      <c r="B45" s="15" t="s">
        <v>627</v>
      </c>
      <c r="C45" s="24" t="s">
        <v>626</v>
      </c>
      <c r="D45" s="38">
        <v>470</v>
      </c>
      <c r="E45" s="38">
        <f t="shared" si="1"/>
        <v>470</v>
      </c>
      <c r="F45" s="125"/>
      <c r="G45" s="34"/>
      <c r="H45" s="34"/>
      <c r="I45" s="34"/>
      <c r="J45" s="34"/>
      <c r="K45" s="34"/>
      <c r="L45" s="34"/>
      <c r="M45" s="34"/>
      <c r="N45" s="34"/>
      <c r="O45" s="34"/>
    </row>
    <row r="46" spans="1:15" x14ac:dyDescent="0.25">
      <c r="A46" s="5" t="s">
        <v>257</v>
      </c>
      <c r="B46" s="44" t="s">
        <v>625</v>
      </c>
      <c r="C46" s="24" t="s">
        <v>624</v>
      </c>
      <c r="D46" s="38"/>
      <c r="E46" s="38">
        <f t="shared" si="1"/>
        <v>0</v>
      </c>
      <c r="F46" s="125"/>
      <c r="G46" s="34"/>
      <c r="H46" s="34"/>
      <c r="I46" s="34"/>
      <c r="J46" s="34"/>
      <c r="K46" s="34"/>
      <c r="L46" s="34"/>
      <c r="M46" s="34"/>
      <c r="N46" s="34"/>
      <c r="O46" s="34"/>
    </row>
    <row r="47" spans="1:15" hidden="1" x14ac:dyDescent="0.25">
      <c r="A47" s="5" t="s">
        <v>231</v>
      </c>
      <c r="B47" s="43" t="s">
        <v>222</v>
      </c>
      <c r="C47" s="27" t="s">
        <v>624</v>
      </c>
      <c r="D47" s="38"/>
      <c r="E47" s="38">
        <f t="shared" si="1"/>
        <v>0</v>
      </c>
      <c r="F47" s="125"/>
      <c r="G47" s="34"/>
      <c r="H47" s="34"/>
      <c r="I47" s="34"/>
      <c r="J47" s="34"/>
      <c r="K47" s="34"/>
      <c r="L47" s="34"/>
      <c r="M47" s="34"/>
      <c r="N47" s="34"/>
      <c r="O47" s="34"/>
    </row>
    <row r="48" spans="1:15" x14ac:dyDescent="0.25">
      <c r="A48" s="5" t="s">
        <v>231</v>
      </c>
      <c r="B48" s="15" t="s">
        <v>623</v>
      </c>
      <c r="C48" s="24" t="s">
        <v>622</v>
      </c>
      <c r="D48" s="38">
        <v>200</v>
      </c>
      <c r="E48" s="38">
        <f t="shared" si="1"/>
        <v>200</v>
      </c>
      <c r="F48" s="125"/>
      <c r="G48" s="34"/>
      <c r="H48" s="34"/>
      <c r="I48" s="34"/>
      <c r="J48" s="34"/>
      <c r="K48" s="34"/>
      <c r="L48" s="34"/>
      <c r="M48" s="34"/>
      <c r="N48" s="34"/>
      <c r="O48" s="34"/>
    </row>
    <row r="49" spans="1:15" x14ac:dyDescent="0.25">
      <c r="A49" s="5" t="s">
        <v>228</v>
      </c>
      <c r="B49" s="15" t="s">
        <v>621</v>
      </c>
      <c r="C49" s="24" t="s">
        <v>619</v>
      </c>
      <c r="D49" s="38">
        <f>600+450</f>
        <v>1050</v>
      </c>
      <c r="E49" s="38">
        <f t="shared" si="1"/>
        <v>1050</v>
      </c>
      <c r="F49" s="125"/>
      <c r="G49" s="34"/>
      <c r="H49" s="34"/>
      <c r="I49" s="34"/>
      <c r="J49" s="34"/>
      <c r="K49" s="34"/>
      <c r="L49" s="34"/>
      <c r="M49" s="34"/>
      <c r="N49" s="34"/>
      <c r="O49" s="34"/>
    </row>
    <row r="50" spans="1:15" hidden="1" x14ac:dyDescent="0.25">
      <c r="A50" s="5" t="s">
        <v>225</v>
      </c>
      <c r="B50" s="43" t="s">
        <v>620</v>
      </c>
      <c r="C50" s="27" t="s">
        <v>619</v>
      </c>
      <c r="D50" s="38"/>
      <c r="E50" s="38">
        <f t="shared" si="1"/>
        <v>0</v>
      </c>
      <c r="F50" s="125"/>
      <c r="G50" s="34"/>
      <c r="H50" s="34"/>
      <c r="I50" s="34"/>
      <c r="J50" s="34"/>
      <c r="K50" s="34"/>
      <c r="L50" s="34"/>
      <c r="M50" s="34"/>
      <c r="N50" s="34"/>
      <c r="O50" s="34"/>
    </row>
    <row r="51" spans="1:15" x14ac:dyDescent="0.25">
      <c r="A51" s="5" t="s">
        <v>225</v>
      </c>
      <c r="B51" s="10" t="s">
        <v>618</v>
      </c>
      <c r="C51" s="22" t="s">
        <v>617</v>
      </c>
      <c r="D51" s="38">
        <f>SUM(D41:D50)-D44-D47-D50</f>
        <v>2820</v>
      </c>
      <c r="E51" s="38">
        <f t="shared" si="1"/>
        <v>2820</v>
      </c>
      <c r="F51" s="125"/>
      <c r="G51" s="34"/>
      <c r="H51" s="34"/>
      <c r="I51" s="34"/>
      <c r="J51" s="34"/>
      <c r="K51" s="34"/>
      <c r="L51" s="34"/>
      <c r="M51" s="34"/>
      <c r="N51" s="34"/>
      <c r="O51" s="34"/>
    </row>
    <row r="52" spans="1:15" x14ac:dyDescent="0.25">
      <c r="A52" s="5" t="s">
        <v>216</v>
      </c>
      <c r="B52" s="15" t="s">
        <v>616</v>
      </c>
      <c r="C52" s="24" t="s">
        <v>615</v>
      </c>
      <c r="D52" s="38">
        <v>350</v>
      </c>
      <c r="E52" s="38">
        <f t="shared" si="1"/>
        <v>350</v>
      </c>
      <c r="F52" s="125"/>
      <c r="G52" s="34"/>
      <c r="H52" s="34"/>
      <c r="I52" s="34"/>
      <c r="J52" s="34"/>
      <c r="K52" s="34"/>
      <c r="L52" s="34"/>
      <c r="M52" s="34"/>
      <c r="N52" s="34"/>
      <c r="O52" s="34"/>
    </row>
    <row r="53" spans="1:15" x14ac:dyDescent="0.25">
      <c r="A53" s="5" t="s">
        <v>205</v>
      </c>
      <c r="B53" s="15" t="s">
        <v>614</v>
      </c>
      <c r="C53" s="24" t="s">
        <v>613</v>
      </c>
      <c r="D53" s="38"/>
      <c r="E53" s="38">
        <f t="shared" si="1"/>
        <v>0</v>
      </c>
      <c r="F53" s="125"/>
      <c r="G53" s="34"/>
      <c r="H53" s="34"/>
      <c r="I53" s="34"/>
      <c r="J53" s="34"/>
      <c r="K53" s="34"/>
      <c r="L53" s="34"/>
      <c r="M53" s="34"/>
      <c r="N53" s="34"/>
      <c r="O53" s="34"/>
    </row>
    <row r="54" spans="1:15" x14ac:dyDescent="0.25">
      <c r="A54" s="5" t="s">
        <v>196</v>
      </c>
      <c r="B54" s="10" t="s">
        <v>612</v>
      </c>
      <c r="C54" s="22" t="s">
        <v>611</v>
      </c>
      <c r="D54" s="38">
        <f>SUM(D52:D53)</f>
        <v>350</v>
      </c>
      <c r="E54" s="38">
        <f t="shared" si="1"/>
        <v>350</v>
      </c>
      <c r="F54" s="125"/>
      <c r="G54" s="34"/>
      <c r="H54" s="34"/>
      <c r="I54" s="34"/>
      <c r="J54" s="34"/>
      <c r="K54" s="34"/>
      <c r="L54" s="34"/>
      <c r="M54" s="34"/>
      <c r="N54" s="34"/>
      <c r="O54" s="34"/>
    </row>
    <row r="55" spans="1:15" x14ac:dyDescent="0.25">
      <c r="A55" s="5" t="s">
        <v>172</v>
      </c>
      <c r="B55" s="15" t="s">
        <v>610</v>
      </c>
      <c r="C55" s="24" t="s">
        <v>609</v>
      </c>
      <c r="D55" s="38">
        <v>1227</v>
      </c>
      <c r="E55" s="38">
        <f t="shared" si="1"/>
        <v>1227</v>
      </c>
      <c r="F55" s="125"/>
      <c r="G55" s="34"/>
      <c r="H55" s="34"/>
      <c r="I55" s="34"/>
      <c r="J55" s="34"/>
      <c r="K55" s="34"/>
      <c r="L55" s="34"/>
      <c r="M55" s="34"/>
      <c r="N55" s="34"/>
      <c r="O55" s="34"/>
    </row>
    <row r="56" spans="1:15" x14ac:dyDescent="0.25">
      <c r="A56" s="5" t="s">
        <v>140</v>
      </c>
      <c r="B56" s="15" t="s">
        <v>608</v>
      </c>
      <c r="C56" s="24" t="s">
        <v>607</v>
      </c>
      <c r="D56" s="38"/>
      <c r="E56" s="38">
        <f t="shared" si="1"/>
        <v>0</v>
      </c>
      <c r="F56" s="125"/>
      <c r="G56" s="34"/>
      <c r="H56" s="34"/>
      <c r="I56" s="34"/>
      <c r="J56" s="34"/>
      <c r="K56" s="34"/>
      <c r="L56" s="34"/>
      <c r="M56" s="34"/>
      <c r="N56" s="34"/>
      <c r="O56" s="34"/>
    </row>
    <row r="57" spans="1:15" x14ac:dyDescent="0.25">
      <c r="A57" s="5" t="s">
        <v>97</v>
      </c>
      <c r="B57" s="15" t="s">
        <v>606</v>
      </c>
      <c r="C57" s="24" t="s">
        <v>605</v>
      </c>
      <c r="D57" s="38"/>
      <c r="E57" s="38">
        <f t="shared" si="1"/>
        <v>0</v>
      </c>
      <c r="F57" s="125"/>
      <c r="G57" s="34"/>
      <c r="H57" s="34"/>
      <c r="I57" s="34"/>
      <c r="J57" s="34"/>
      <c r="K57" s="34"/>
      <c r="L57" s="34"/>
      <c r="M57" s="34"/>
      <c r="N57" s="34"/>
      <c r="O57" s="34"/>
    </row>
    <row r="58" spans="1:15" x14ac:dyDescent="0.25">
      <c r="A58" s="5" t="s">
        <v>94</v>
      </c>
      <c r="B58" s="15" t="s">
        <v>604</v>
      </c>
      <c r="C58" s="24" t="s">
        <v>600</v>
      </c>
      <c r="D58" s="38"/>
      <c r="E58" s="38">
        <f t="shared" si="1"/>
        <v>0</v>
      </c>
      <c r="F58" s="125"/>
      <c r="G58" s="34"/>
      <c r="H58" s="34"/>
      <c r="I58" s="34"/>
      <c r="J58" s="34"/>
      <c r="K58" s="34"/>
      <c r="L58" s="34"/>
      <c r="M58" s="34"/>
      <c r="N58" s="34"/>
      <c r="O58" s="34"/>
    </row>
    <row r="59" spans="1:15" hidden="1" x14ac:dyDescent="0.25">
      <c r="A59" s="5" t="s">
        <v>57</v>
      </c>
      <c r="B59" s="43" t="s">
        <v>603</v>
      </c>
      <c r="C59" s="27" t="s">
        <v>600</v>
      </c>
      <c r="D59" s="38"/>
      <c r="E59" s="38">
        <f t="shared" si="1"/>
        <v>0</v>
      </c>
      <c r="F59" s="125"/>
      <c r="G59" s="34"/>
      <c r="H59" s="34"/>
      <c r="I59" s="34"/>
      <c r="J59" s="34"/>
      <c r="K59" s="34"/>
      <c r="L59" s="34"/>
      <c r="M59" s="34"/>
      <c r="N59" s="34"/>
      <c r="O59" s="34"/>
    </row>
    <row r="60" spans="1:15" hidden="1" x14ac:dyDescent="0.25">
      <c r="A60" s="5" t="s">
        <v>56</v>
      </c>
      <c r="B60" s="43" t="s">
        <v>602</v>
      </c>
      <c r="C60" s="27" t="s">
        <v>600</v>
      </c>
      <c r="D60" s="38"/>
      <c r="E60" s="38">
        <f t="shared" si="1"/>
        <v>0</v>
      </c>
      <c r="F60" s="125"/>
      <c r="G60" s="34"/>
      <c r="H60" s="34"/>
      <c r="I60" s="34"/>
      <c r="J60" s="34"/>
      <c r="K60" s="34"/>
      <c r="L60" s="34"/>
      <c r="M60" s="34"/>
      <c r="N60" s="34"/>
      <c r="O60" s="34"/>
    </row>
    <row r="61" spans="1:15" hidden="1" x14ac:dyDescent="0.25">
      <c r="A61" s="5" t="s">
        <v>50</v>
      </c>
      <c r="B61" s="43" t="s">
        <v>601</v>
      </c>
      <c r="C61" s="27" t="s">
        <v>600</v>
      </c>
      <c r="D61" s="38"/>
      <c r="E61" s="38">
        <f t="shared" si="1"/>
        <v>0</v>
      </c>
      <c r="F61" s="125"/>
      <c r="G61" s="34"/>
      <c r="H61" s="34"/>
      <c r="I61" s="34"/>
      <c r="J61" s="34"/>
      <c r="K61" s="34"/>
      <c r="L61" s="34"/>
      <c r="M61" s="34"/>
      <c r="N61" s="34"/>
      <c r="O61" s="34"/>
    </row>
    <row r="62" spans="1:15" x14ac:dyDescent="0.25">
      <c r="A62" s="5" t="s">
        <v>79</v>
      </c>
      <c r="B62" s="15" t="s">
        <v>599</v>
      </c>
      <c r="C62" s="24" t="s">
        <v>598</v>
      </c>
      <c r="D62" s="38">
        <f>350+230</f>
        <v>580</v>
      </c>
      <c r="E62" s="38">
        <f t="shared" si="1"/>
        <v>580</v>
      </c>
      <c r="F62" s="125"/>
      <c r="G62" s="34"/>
      <c r="H62" s="34"/>
      <c r="I62" s="34"/>
      <c r="J62" s="34"/>
      <c r="K62" s="34"/>
      <c r="L62" s="34"/>
      <c r="M62" s="34"/>
      <c r="N62" s="34"/>
      <c r="O62" s="34"/>
    </row>
    <row r="63" spans="1:15" x14ac:dyDescent="0.25">
      <c r="A63" s="5" t="s">
        <v>60</v>
      </c>
      <c r="B63" s="10" t="s">
        <v>597</v>
      </c>
      <c r="C63" s="22" t="s">
        <v>596</v>
      </c>
      <c r="D63" s="38">
        <f>SUM(D55:D62)</f>
        <v>1807</v>
      </c>
      <c r="E63" s="38">
        <f t="shared" si="1"/>
        <v>1807</v>
      </c>
      <c r="F63" s="125"/>
      <c r="G63" s="34"/>
      <c r="H63" s="34"/>
      <c r="I63" s="34"/>
      <c r="J63" s="34"/>
      <c r="K63" s="34"/>
      <c r="L63" s="34"/>
      <c r="M63" s="34"/>
      <c r="N63" s="34"/>
      <c r="O63" s="34"/>
    </row>
    <row r="64" spans="1:15" x14ac:dyDescent="0.25">
      <c r="A64" s="5" t="s">
        <v>57</v>
      </c>
      <c r="B64" s="10" t="s">
        <v>595</v>
      </c>
      <c r="C64" s="22" t="s">
        <v>594</v>
      </c>
      <c r="D64" s="39">
        <f>SUM(D37+D40+D51+D54+D63)</f>
        <v>6727</v>
      </c>
      <c r="E64" s="40">
        <f t="shared" si="1"/>
        <v>6727</v>
      </c>
      <c r="F64" s="125"/>
      <c r="G64" s="34"/>
      <c r="H64" s="34"/>
      <c r="I64" s="34"/>
      <c r="J64" s="34"/>
      <c r="K64" s="34"/>
      <c r="L64" s="34"/>
      <c r="M64" s="34"/>
      <c r="N64" s="34"/>
      <c r="O64" s="34"/>
    </row>
    <row r="65" spans="1:15" x14ac:dyDescent="0.25">
      <c r="A65" s="5" t="s">
        <v>56</v>
      </c>
      <c r="B65" s="18" t="s">
        <v>593</v>
      </c>
      <c r="C65" s="24" t="s">
        <v>592</v>
      </c>
      <c r="D65" s="38"/>
      <c r="E65" s="38">
        <f t="shared" si="1"/>
        <v>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idden="1" x14ac:dyDescent="0.25">
      <c r="A66" s="5"/>
      <c r="B66" s="18" t="s">
        <v>591</v>
      </c>
      <c r="C66" s="24" t="s">
        <v>573</v>
      </c>
      <c r="D66" s="38"/>
      <c r="E66" s="38">
        <f t="shared" si="1"/>
        <v>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idden="1" x14ac:dyDescent="0.25">
      <c r="A67" s="5"/>
      <c r="B67" s="18" t="s">
        <v>590</v>
      </c>
      <c r="C67" s="24" t="s">
        <v>573</v>
      </c>
      <c r="D67" s="38"/>
      <c r="E67" s="38">
        <f t="shared" si="1"/>
        <v>0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hidden="1" x14ac:dyDescent="0.25">
      <c r="A68" s="5"/>
      <c r="B68" s="18" t="s">
        <v>589</v>
      </c>
      <c r="C68" s="24" t="s">
        <v>573</v>
      </c>
      <c r="D68" s="38"/>
      <c r="E68" s="38">
        <f t="shared" si="1"/>
        <v>0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hidden="1" x14ac:dyDescent="0.25">
      <c r="A69" s="5"/>
      <c r="B69" s="18" t="s">
        <v>588</v>
      </c>
      <c r="C69" s="24" t="s">
        <v>573</v>
      </c>
      <c r="D69" s="38"/>
      <c r="E69" s="38">
        <f t="shared" si="1"/>
        <v>0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idden="1" x14ac:dyDescent="0.25">
      <c r="A70" s="5"/>
      <c r="B70" s="18" t="s">
        <v>587</v>
      </c>
      <c r="C70" s="24" t="s">
        <v>573</v>
      </c>
      <c r="D70" s="38"/>
      <c r="E70" s="38">
        <f t="shared" si="1"/>
        <v>0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idden="1" x14ac:dyDescent="0.25">
      <c r="A71" s="5"/>
      <c r="B71" s="18" t="s">
        <v>586</v>
      </c>
      <c r="C71" s="24" t="s">
        <v>573</v>
      </c>
      <c r="D71" s="38"/>
      <c r="E71" s="38">
        <f t="shared" si="1"/>
        <v>0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 hidden="1" x14ac:dyDescent="0.25">
      <c r="A72" s="5"/>
      <c r="B72" s="18" t="s">
        <v>585</v>
      </c>
      <c r="C72" s="24" t="s">
        <v>573</v>
      </c>
      <c r="D72" s="38"/>
      <c r="E72" s="38">
        <f t="shared" si="1"/>
        <v>0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hidden="1" x14ac:dyDescent="0.25">
      <c r="A73" s="5"/>
      <c r="B73" s="18" t="s">
        <v>584</v>
      </c>
      <c r="C73" s="24" t="s">
        <v>573</v>
      </c>
      <c r="D73" s="38"/>
      <c r="E73" s="38">
        <f t="shared" si="1"/>
        <v>0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hidden="1" x14ac:dyDescent="0.25">
      <c r="A74" s="5"/>
      <c r="B74" s="18" t="s">
        <v>583</v>
      </c>
      <c r="C74" s="24" t="s">
        <v>573</v>
      </c>
      <c r="D74" s="38"/>
      <c r="E74" s="38">
        <f t="shared" si="1"/>
        <v>0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hidden="1" x14ac:dyDescent="0.25">
      <c r="A75" s="5"/>
      <c r="B75" s="18" t="s">
        <v>582</v>
      </c>
      <c r="C75" s="24" t="s">
        <v>573</v>
      </c>
      <c r="D75" s="38"/>
      <c r="E75" s="38">
        <f t="shared" si="1"/>
        <v>0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hidden="1" x14ac:dyDescent="0.25">
      <c r="A76" s="5"/>
      <c r="B76" s="17" t="s">
        <v>581</v>
      </c>
      <c r="C76" s="24" t="s">
        <v>573</v>
      </c>
      <c r="D76" s="38"/>
      <c r="E76" s="38">
        <f t="shared" si="1"/>
        <v>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30" hidden="1" x14ac:dyDescent="0.25">
      <c r="A77" s="5"/>
      <c r="B77" s="17" t="s">
        <v>580</v>
      </c>
      <c r="C77" s="24" t="s">
        <v>573</v>
      </c>
      <c r="D77" s="38"/>
      <c r="E77" s="38">
        <f t="shared" si="1"/>
        <v>0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 hidden="1" x14ac:dyDescent="0.25">
      <c r="A78" s="5"/>
      <c r="B78" s="17" t="s">
        <v>579</v>
      </c>
      <c r="C78" s="24" t="s">
        <v>573</v>
      </c>
      <c r="D78" s="38"/>
      <c r="E78" s="38">
        <f t="shared" si="1"/>
        <v>0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idden="1" x14ac:dyDescent="0.25">
      <c r="A79" s="5" t="s">
        <v>414</v>
      </c>
      <c r="B79" s="17" t="s">
        <v>578</v>
      </c>
      <c r="C79" s="24" t="s">
        <v>573</v>
      </c>
      <c r="D79" s="38"/>
      <c r="E79" s="38">
        <f t="shared" si="1"/>
        <v>0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hidden="1" x14ac:dyDescent="0.25">
      <c r="A80" s="5" t="s">
        <v>577</v>
      </c>
      <c r="B80" s="17" t="s">
        <v>576</v>
      </c>
      <c r="C80" s="24" t="s">
        <v>573</v>
      </c>
      <c r="D80" s="38"/>
      <c r="E80" s="38">
        <f t="shared" si="1"/>
        <v>0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 hidden="1" x14ac:dyDescent="0.25">
      <c r="A81" s="5" t="s">
        <v>411</v>
      </c>
      <c r="B81" s="17" t="s">
        <v>575</v>
      </c>
      <c r="C81" s="24" t="s">
        <v>573</v>
      </c>
      <c r="D81" s="38"/>
      <c r="E81" s="38">
        <f t="shared" si="1"/>
        <v>0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x14ac:dyDescent="0.25">
      <c r="A82" s="5" t="s">
        <v>50</v>
      </c>
      <c r="B82" s="18" t="s">
        <v>574</v>
      </c>
      <c r="C82" s="25" t="s">
        <v>573</v>
      </c>
      <c r="D82" s="38"/>
      <c r="E82" s="38">
        <f t="shared" si="1"/>
        <v>0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hidden="1" x14ac:dyDescent="0.25">
      <c r="A83" s="5" t="s">
        <v>572</v>
      </c>
      <c r="B83" s="18" t="s">
        <v>571</v>
      </c>
      <c r="C83" s="24" t="s">
        <v>566</v>
      </c>
      <c r="D83" s="38"/>
      <c r="E83" s="38">
        <f t="shared" si="1"/>
        <v>0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1:15" hidden="1" x14ac:dyDescent="0.25">
      <c r="A84" s="5" t="s">
        <v>570</v>
      </c>
      <c r="B84" s="18" t="s">
        <v>569</v>
      </c>
      <c r="C84" s="24" t="s">
        <v>566</v>
      </c>
      <c r="D84" s="38"/>
      <c r="E84" s="38">
        <f t="shared" si="1"/>
        <v>0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hidden="1" x14ac:dyDescent="0.25">
      <c r="A85" s="5" t="s">
        <v>479</v>
      </c>
      <c r="B85" s="18" t="s">
        <v>568</v>
      </c>
      <c r="C85" s="24" t="s">
        <v>566</v>
      </c>
      <c r="D85" s="38"/>
      <c r="E85" s="38">
        <f t="shared" ref="E85:E148" si="2">SUM(D85:D85)</f>
        <v>0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x14ac:dyDescent="0.25">
      <c r="A86" s="5" t="s">
        <v>42</v>
      </c>
      <c r="B86" s="42" t="s">
        <v>567</v>
      </c>
      <c r="C86" s="24" t="s">
        <v>566</v>
      </c>
      <c r="D86" s="38"/>
      <c r="E86" s="38">
        <f t="shared" si="2"/>
        <v>0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idden="1" x14ac:dyDescent="0.25">
      <c r="A87" s="5" t="s">
        <v>565</v>
      </c>
      <c r="B87" s="18" t="s">
        <v>564</v>
      </c>
      <c r="C87" s="24" t="s">
        <v>557</v>
      </c>
      <c r="D87" s="38"/>
      <c r="E87" s="38">
        <f t="shared" si="2"/>
        <v>0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idden="1" x14ac:dyDescent="0.25">
      <c r="A88" s="5" t="s">
        <v>462</v>
      </c>
      <c r="B88" s="18" t="s">
        <v>563</v>
      </c>
      <c r="C88" s="24" t="s">
        <v>557</v>
      </c>
      <c r="D88" s="38"/>
      <c r="E88" s="38">
        <f t="shared" si="2"/>
        <v>0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idden="1" x14ac:dyDescent="0.25">
      <c r="A89" s="5" t="s">
        <v>461</v>
      </c>
      <c r="B89" s="18" t="s">
        <v>562</v>
      </c>
      <c r="C89" s="24" t="s">
        <v>557</v>
      </c>
      <c r="D89" s="38"/>
      <c r="E89" s="38">
        <f t="shared" si="2"/>
        <v>0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idden="1" x14ac:dyDescent="0.25">
      <c r="A90" s="5" t="s">
        <v>463</v>
      </c>
      <c r="B90" s="18" t="s">
        <v>561</v>
      </c>
      <c r="C90" s="24" t="s">
        <v>557</v>
      </c>
      <c r="D90" s="38"/>
      <c r="E90" s="38">
        <f t="shared" si="2"/>
        <v>0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idden="1" x14ac:dyDescent="0.25">
      <c r="A91" s="5" t="s">
        <v>370</v>
      </c>
      <c r="B91" s="17" t="s">
        <v>560</v>
      </c>
      <c r="C91" s="24" t="s">
        <v>557</v>
      </c>
      <c r="D91" s="38"/>
      <c r="E91" s="38">
        <f t="shared" si="2"/>
        <v>0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idden="1" x14ac:dyDescent="0.25">
      <c r="A92" s="5" t="s">
        <v>367</v>
      </c>
      <c r="B92" s="17" t="s">
        <v>559</v>
      </c>
      <c r="C92" s="24" t="s">
        <v>557</v>
      </c>
      <c r="D92" s="38"/>
      <c r="E92" s="38">
        <f t="shared" si="2"/>
        <v>0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x14ac:dyDescent="0.25">
      <c r="A93" s="5" t="s">
        <v>31</v>
      </c>
      <c r="B93" s="17" t="s">
        <v>558</v>
      </c>
      <c r="C93" s="25" t="s">
        <v>557</v>
      </c>
      <c r="D93" s="38"/>
      <c r="E93" s="38">
        <f t="shared" si="2"/>
        <v>0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hidden="1" x14ac:dyDescent="0.25">
      <c r="A94" s="5" t="s">
        <v>293</v>
      </c>
      <c r="B94" s="18" t="s">
        <v>556</v>
      </c>
      <c r="C94" s="24" t="s">
        <v>554</v>
      </c>
      <c r="D94" s="38"/>
      <c r="E94" s="38">
        <f t="shared" si="2"/>
        <v>0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x14ac:dyDescent="0.25">
      <c r="A95" s="5" t="s">
        <v>10</v>
      </c>
      <c r="B95" s="41" t="s">
        <v>555</v>
      </c>
      <c r="C95" s="25" t="s">
        <v>554</v>
      </c>
      <c r="D95" s="38"/>
      <c r="E95" s="38">
        <f t="shared" si="2"/>
        <v>0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idden="1" x14ac:dyDescent="0.25">
      <c r="A96" s="5" t="s">
        <v>263</v>
      </c>
      <c r="B96" s="18" t="s">
        <v>553</v>
      </c>
      <c r="C96" s="24" t="s">
        <v>546</v>
      </c>
      <c r="D96" s="38"/>
      <c r="E96" s="38">
        <f t="shared" si="2"/>
        <v>0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idden="1" x14ac:dyDescent="0.25">
      <c r="A97" s="5" t="s">
        <v>260</v>
      </c>
      <c r="B97" s="18" t="s">
        <v>552</v>
      </c>
      <c r="C97" s="24" t="s">
        <v>546</v>
      </c>
      <c r="D97" s="38"/>
      <c r="E97" s="38">
        <f t="shared" si="2"/>
        <v>0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idden="1" x14ac:dyDescent="0.25">
      <c r="A98" s="5" t="s">
        <v>260</v>
      </c>
      <c r="B98" s="17" t="s">
        <v>551</v>
      </c>
      <c r="C98" s="24" t="s">
        <v>546</v>
      </c>
      <c r="D98" s="38"/>
      <c r="E98" s="38">
        <f t="shared" si="2"/>
        <v>0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hidden="1" x14ac:dyDescent="0.25">
      <c r="A99" s="5" t="s">
        <v>257</v>
      </c>
      <c r="B99" s="17" t="s">
        <v>550</v>
      </c>
      <c r="C99" s="24" t="s">
        <v>546</v>
      </c>
      <c r="D99" s="38"/>
      <c r="E99" s="38">
        <f t="shared" si="2"/>
        <v>0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idden="1" x14ac:dyDescent="0.25">
      <c r="A100" s="5" t="s">
        <v>231</v>
      </c>
      <c r="B100" s="17" t="s">
        <v>549</v>
      </c>
      <c r="C100" s="24" t="s">
        <v>546</v>
      </c>
      <c r="D100" s="38"/>
      <c r="E100" s="38">
        <f t="shared" si="2"/>
        <v>0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30" hidden="1" x14ac:dyDescent="0.25">
      <c r="A101" s="5" t="s">
        <v>228</v>
      </c>
      <c r="B101" s="41" t="s">
        <v>548</v>
      </c>
      <c r="C101" s="24" t="s">
        <v>546</v>
      </c>
      <c r="D101" s="38"/>
      <c r="E101" s="38">
        <f t="shared" si="2"/>
        <v>0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x14ac:dyDescent="0.25">
      <c r="A102" s="5" t="s">
        <v>7</v>
      </c>
      <c r="B102" s="18" t="s">
        <v>547</v>
      </c>
      <c r="C102" s="25" t="s">
        <v>546</v>
      </c>
      <c r="D102" s="38"/>
      <c r="E102" s="38">
        <f t="shared" si="2"/>
        <v>0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idden="1" x14ac:dyDescent="0.25">
      <c r="A103" s="5" t="s">
        <v>216</v>
      </c>
      <c r="B103" s="18" t="s">
        <v>545</v>
      </c>
      <c r="C103" s="24" t="s">
        <v>542</v>
      </c>
      <c r="D103" s="38"/>
      <c r="E103" s="38">
        <f t="shared" si="2"/>
        <v>0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idden="1" x14ac:dyDescent="0.25">
      <c r="A104" s="5" t="s">
        <v>205</v>
      </c>
      <c r="B104" s="18" t="s">
        <v>544</v>
      </c>
      <c r="C104" s="24" t="s">
        <v>542</v>
      </c>
      <c r="D104" s="38"/>
      <c r="E104" s="38">
        <f t="shared" si="2"/>
        <v>0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x14ac:dyDescent="0.25">
      <c r="A105" s="5" t="s">
        <v>4</v>
      </c>
      <c r="B105" s="18" t="s">
        <v>543</v>
      </c>
      <c r="C105" s="24" t="s">
        <v>542</v>
      </c>
      <c r="D105" s="38"/>
      <c r="E105" s="38">
        <f t="shared" si="2"/>
        <v>0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idden="1" x14ac:dyDescent="0.25">
      <c r="A106" s="5" t="s">
        <v>172</v>
      </c>
      <c r="B106" s="18" t="s">
        <v>541</v>
      </c>
      <c r="C106" s="24" t="s">
        <v>528</v>
      </c>
      <c r="D106" s="38"/>
      <c r="E106" s="38">
        <f t="shared" si="2"/>
        <v>0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idden="1" x14ac:dyDescent="0.25">
      <c r="A107" s="5" t="s">
        <v>140</v>
      </c>
      <c r="B107" s="18" t="s">
        <v>540</v>
      </c>
      <c r="C107" s="24" t="s">
        <v>528</v>
      </c>
      <c r="D107" s="38"/>
      <c r="E107" s="38">
        <f t="shared" si="2"/>
        <v>0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idden="1" x14ac:dyDescent="0.25">
      <c r="A108" s="5" t="s">
        <v>97</v>
      </c>
      <c r="B108" s="17" t="s">
        <v>539</v>
      </c>
      <c r="C108" s="24" t="s">
        <v>528</v>
      </c>
      <c r="D108" s="38"/>
      <c r="E108" s="38">
        <f t="shared" si="2"/>
        <v>0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idden="1" x14ac:dyDescent="0.25">
      <c r="A109" s="5" t="s">
        <v>94</v>
      </c>
      <c r="B109" s="17" t="s">
        <v>538</v>
      </c>
      <c r="C109" s="24" t="s">
        <v>528</v>
      </c>
      <c r="D109" s="38"/>
      <c r="E109" s="38">
        <f t="shared" si="2"/>
        <v>0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idden="1" x14ac:dyDescent="0.25">
      <c r="A110" s="5" t="s">
        <v>79</v>
      </c>
      <c r="B110" s="17" t="s">
        <v>537</v>
      </c>
      <c r="C110" s="24" t="s">
        <v>528</v>
      </c>
      <c r="D110" s="38"/>
      <c r="E110" s="38">
        <f t="shared" si="2"/>
        <v>0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idden="1" x14ac:dyDescent="0.25">
      <c r="A111" s="5" t="s">
        <v>60</v>
      </c>
      <c r="B111" s="17" t="s">
        <v>536</v>
      </c>
      <c r="C111" s="24" t="s">
        <v>528</v>
      </c>
      <c r="D111" s="38"/>
      <c r="E111" s="38">
        <f t="shared" si="2"/>
        <v>0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idden="1" x14ac:dyDescent="0.25">
      <c r="A112" s="5" t="s">
        <v>57</v>
      </c>
      <c r="B112" s="17" t="s">
        <v>535</v>
      </c>
      <c r="C112" s="24" t="s">
        <v>528</v>
      </c>
      <c r="D112" s="38"/>
      <c r="E112" s="38">
        <f t="shared" si="2"/>
        <v>0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idden="1" x14ac:dyDescent="0.25">
      <c r="A113" s="5" t="s">
        <v>56</v>
      </c>
      <c r="B113" s="17" t="s">
        <v>534</v>
      </c>
      <c r="C113" s="24" t="s">
        <v>528</v>
      </c>
      <c r="D113" s="38"/>
      <c r="E113" s="38">
        <f t="shared" si="2"/>
        <v>0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idden="1" x14ac:dyDescent="0.25">
      <c r="A114" s="5" t="s">
        <v>50</v>
      </c>
      <c r="B114" s="17" t="s">
        <v>533</v>
      </c>
      <c r="C114" s="24" t="s">
        <v>528</v>
      </c>
      <c r="D114" s="38"/>
      <c r="E114" s="38">
        <f t="shared" si="2"/>
        <v>0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idden="1" x14ac:dyDescent="0.25">
      <c r="A115" s="5" t="s">
        <v>42</v>
      </c>
      <c r="B115" s="17" t="s">
        <v>532</v>
      </c>
      <c r="C115" s="24" t="s">
        <v>528</v>
      </c>
      <c r="D115" s="38"/>
      <c r="E115" s="38">
        <f t="shared" si="2"/>
        <v>0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30" hidden="1" x14ac:dyDescent="0.25">
      <c r="A116" s="5" t="s">
        <v>31</v>
      </c>
      <c r="B116" s="17" t="s">
        <v>531</v>
      </c>
      <c r="C116" s="24" t="s">
        <v>528</v>
      </c>
      <c r="D116" s="38"/>
      <c r="E116" s="38">
        <f t="shared" si="2"/>
        <v>0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30" hidden="1" x14ac:dyDescent="0.25">
      <c r="A117" s="5" t="s">
        <v>10</v>
      </c>
      <c r="B117" s="17" t="s">
        <v>530</v>
      </c>
      <c r="C117" s="24" t="s">
        <v>528</v>
      </c>
      <c r="D117" s="38"/>
      <c r="E117" s="38">
        <f t="shared" si="2"/>
        <v>0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x14ac:dyDescent="0.25">
      <c r="A118" s="5" t="s">
        <v>1</v>
      </c>
      <c r="B118" s="18" t="s">
        <v>529</v>
      </c>
      <c r="C118" s="25" t="s">
        <v>528</v>
      </c>
      <c r="D118" s="38"/>
      <c r="E118" s="38">
        <f t="shared" si="2"/>
        <v>0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x14ac:dyDescent="0.25">
      <c r="A119" s="5" t="s">
        <v>45</v>
      </c>
      <c r="B119" s="19" t="s">
        <v>527</v>
      </c>
      <c r="C119" s="22" t="s">
        <v>526</v>
      </c>
      <c r="D119" s="39"/>
      <c r="E119" s="40">
        <f t="shared" si="2"/>
        <v>0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x14ac:dyDescent="0.25">
      <c r="A120" s="5" t="s">
        <v>336</v>
      </c>
      <c r="B120" s="18" t="s">
        <v>525</v>
      </c>
      <c r="C120" s="24" t="s">
        <v>524</v>
      </c>
      <c r="D120" s="38"/>
      <c r="E120" s="38">
        <f t="shared" si="2"/>
        <v>0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x14ac:dyDescent="0.25">
      <c r="A121" s="5" t="s">
        <v>39</v>
      </c>
      <c r="B121" s="17" t="s">
        <v>523</v>
      </c>
      <c r="C121" s="24" t="s">
        <v>522</v>
      </c>
      <c r="D121" s="38"/>
      <c r="E121" s="38">
        <f t="shared" si="2"/>
        <v>0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x14ac:dyDescent="0.25">
      <c r="A122" s="5" t="s">
        <v>36</v>
      </c>
      <c r="B122" s="17" t="s">
        <v>521</v>
      </c>
      <c r="C122" s="24" t="s">
        <v>520</v>
      </c>
      <c r="D122" s="38"/>
      <c r="E122" s="38">
        <f t="shared" si="2"/>
        <v>0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x14ac:dyDescent="0.25">
      <c r="A123" s="5" t="s">
        <v>402</v>
      </c>
      <c r="B123" s="17" t="s">
        <v>519</v>
      </c>
      <c r="C123" s="24" t="s">
        <v>518</v>
      </c>
      <c r="D123" s="38"/>
      <c r="E123" s="38">
        <f t="shared" si="2"/>
        <v>0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x14ac:dyDescent="0.25">
      <c r="A124" s="5" t="s">
        <v>400</v>
      </c>
      <c r="B124" s="19" t="s">
        <v>517</v>
      </c>
      <c r="C124" s="22" t="s">
        <v>516</v>
      </c>
      <c r="D124" s="40"/>
      <c r="E124" s="40">
        <f t="shared" si="2"/>
        <v>0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x14ac:dyDescent="0.25">
      <c r="A125" s="5" t="s">
        <v>399</v>
      </c>
      <c r="B125" s="17" t="s">
        <v>515</v>
      </c>
      <c r="C125" s="24" t="s">
        <v>514</v>
      </c>
      <c r="D125" s="38"/>
      <c r="E125" s="38">
        <f t="shared" si="2"/>
        <v>0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x14ac:dyDescent="0.25">
      <c r="A126" s="5" t="s">
        <v>398</v>
      </c>
      <c r="B126" s="17" t="s">
        <v>513</v>
      </c>
      <c r="C126" s="24" t="s">
        <v>512</v>
      </c>
      <c r="D126" s="38"/>
      <c r="E126" s="38">
        <f t="shared" si="2"/>
        <v>0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x14ac:dyDescent="0.25">
      <c r="A127" s="5" t="s">
        <v>255</v>
      </c>
      <c r="B127" s="15" t="s">
        <v>511</v>
      </c>
      <c r="C127" s="24" t="s">
        <v>510</v>
      </c>
      <c r="D127" s="38">
        <v>300</v>
      </c>
      <c r="E127" s="38">
        <f t="shared" si="2"/>
        <v>300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x14ac:dyDescent="0.25">
      <c r="A128" s="5" t="s">
        <v>253</v>
      </c>
      <c r="B128" s="17" t="s">
        <v>509</v>
      </c>
      <c r="C128" s="24" t="s">
        <v>508</v>
      </c>
      <c r="D128" s="38">
        <v>913</v>
      </c>
      <c r="E128" s="38">
        <f t="shared" si="2"/>
        <v>913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x14ac:dyDescent="0.25">
      <c r="A129" s="5" t="s">
        <v>250</v>
      </c>
      <c r="B129" s="17" t="s">
        <v>507</v>
      </c>
      <c r="C129" s="24" t="s">
        <v>506</v>
      </c>
      <c r="D129" s="38"/>
      <c r="E129" s="38">
        <f t="shared" si="2"/>
        <v>0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x14ac:dyDescent="0.25">
      <c r="A130" s="5" t="s">
        <v>248</v>
      </c>
      <c r="B130" s="15" t="s">
        <v>505</v>
      </c>
      <c r="C130" s="24" t="s">
        <v>504</v>
      </c>
      <c r="D130" s="38"/>
      <c r="E130" s="38">
        <f t="shared" si="2"/>
        <v>0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x14ac:dyDescent="0.25">
      <c r="A131" s="5" t="s">
        <v>246</v>
      </c>
      <c r="B131" s="15" t="s">
        <v>503</v>
      </c>
      <c r="C131" s="24" t="s">
        <v>502</v>
      </c>
      <c r="D131" s="38">
        <v>327</v>
      </c>
      <c r="E131" s="38">
        <f t="shared" si="2"/>
        <v>327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x14ac:dyDescent="0.25">
      <c r="A132" s="5" t="s">
        <v>244</v>
      </c>
      <c r="B132" s="11" t="s">
        <v>501</v>
      </c>
      <c r="C132" s="22" t="s">
        <v>500</v>
      </c>
      <c r="D132" s="39">
        <f>SUM(D125:D131)</f>
        <v>1540</v>
      </c>
      <c r="E132" s="40">
        <f t="shared" si="2"/>
        <v>1540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x14ac:dyDescent="0.25">
      <c r="A133" s="5" t="s">
        <v>242</v>
      </c>
      <c r="B133" s="17" t="s">
        <v>499</v>
      </c>
      <c r="C133" s="24" t="s">
        <v>498</v>
      </c>
      <c r="D133" s="38"/>
      <c r="E133" s="38">
        <f t="shared" si="2"/>
        <v>0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x14ac:dyDescent="0.25">
      <c r="A134" s="5" t="s">
        <v>240</v>
      </c>
      <c r="B134" s="17" t="s">
        <v>497</v>
      </c>
      <c r="C134" s="24" t="s">
        <v>496</v>
      </c>
      <c r="D134" s="38"/>
      <c r="E134" s="38">
        <f t="shared" si="2"/>
        <v>0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x14ac:dyDescent="0.25">
      <c r="A135" s="5" t="s">
        <v>137</v>
      </c>
      <c r="B135" s="17" t="s">
        <v>495</v>
      </c>
      <c r="C135" s="24" t="s">
        <v>494</v>
      </c>
      <c r="D135" s="38"/>
      <c r="E135" s="38">
        <f t="shared" si="2"/>
        <v>0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x14ac:dyDescent="0.25">
      <c r="A136" s="5" t="s">
        <v>123</v>
      </c>
      <c r="B136" s="17" t="s">
        <v>493</v>
      </c>
      <c r="C136" s="24" t="s">
        <v>492</v>
      </c>
      <c r="D136" s="38"/>
      <c r="E136" s="38">
        <f t="shared" si="2"/>
        <v>0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x14ac:dyDescent="0.25">
      <c r="A137" s="5" t="s">
        <v>100</v>
      </c>
      <c r="B137" s="11" t="s">
        <v>491</v>
      </c>
      <c r="C137" s="22" t="s">
        <v>490</v>
      </c>
      <c r="D137" s="39"/>
      <c r="E137" s="40">
        <f t="shared" si="2"/>
        <v>0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x14ac:dyDescent="0.25">
      <c r="A138" s="5" t="s">
        <v>234</v>
      </c>
      <c r="B138" s="18" t="s">
        <v>489</v>
      </c>
      <c r="C138" s="24" t="s">
        <v>488</v>
      </c>
      <c r="D138" s="38"/>
      <c r="E138" s="38">
        <f t="shared" si="2"/>
        <v>0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x14ac:dyDescent="0.25">
      <c r="A139" s="5" t="s">
        <v>361</v>
      </c>
      <c r="B139" s="18" t="s">
        <v>487</v>
      </c>
      <c r="C139" s="24" t="s">
        <v>486</v>
      </c>
      <c r="D139" s="38"/>
      <c r="E139" s="38">
        <f t="shared" si="2"/>
        <v>0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x14ac:dyDescent="0.25">
      <c r="A140" s="5" t="s">
        <v>478</v>
      </c>
      <c r="B140" s="18" t="s">
        <v>485</v>
      </c>
      <c r="C140" s="24" t="s">
        <v>484</v>
      </c>
      <c r="D140" s="38"/>
      <c r="E140" s="38">
        <f t="shared" si="2"/>
        <v>0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x14ac:dyDescent="0.25">
      <c r="A141" s="5" t="s">
        <v>475</v>
      </c>
      <c r="B141" s="18" t="s">
        <v>483</v>
      </c>
      <c r="C141" s="24" t="s">
        <v>482</v>
      </c>
      <c r="D141" s="38"/>
      <c r="E141" s="38">
        <f t="shared" si="2"/>
        <v>0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x14ac:dyDescent="0.25">
      <c r="A142" s="5" t="s">
        <v>223</v>
      </c>
      <c r="B142" s="18" t="s">
        <v>481</v>
      </c>
      <c r="C142" s="24" t="s">
        <v>480</v>
      </c>
      <c r="D142" s="38"/>
      <c r="E142" s="38">
        <f t="shared" si="2"/>
        <v>0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x14ac:dyDescent="0.25">
      <c r="A143" s="5" t="s">
        <v>221</v>
      </c>
      <c r="B143" s="18" t="s">
        <v>477</v>
      </c>
      <c r="C143" s="24" t="s">
        <v>476</v>
      </c>
      <c r="D143" s="38"/>
      <c r="E143" s="38">
        <f t="shared" si="2"/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x14ac:dyDescent="0.25">
      <c r="A144" s="5" t="s">
        <v>219</v>
      </c>
      <c r="B144" s="18" t="s">
        <v>474</v>
      </c>
      <c r="C144" s="24" t="s">
        <v>473</v>
      </c>
      <c r="D144" s="38"/>
      <c r="E144" s="38">
        <f t="shared" si="2"/>
        <v>0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x14ac:dyDescent="0.25">
      <c r="A145" s="5" t="s">
        <v>466</v>
      </c>
      <c r="B145" s="17" t="s">
        <v>472</v>
      </c>
      <c r="C145" s="24" t="s">
        <v>471</v>
      </c>
      <c r="D145" s="38"/>
      <c r="E145" s="38">
        <f t="shared" si="2"/>
        <v>0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x14ac:dyDescent="0.25">
      <c r="A146" s="5" t="s">
        <v>214</v>
      </c>
      <c r="B146" s="17" t="s">
        <v>470</v>
      </c>
      <c r="C146" s="24" t="s">
        <v>469</v>
      </c>
      <c r="D146" s="38"/>
      <c r="E146" s="38">
        <f t="shared" si="2"/>
        <v>0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x14ac:dyDescent="0.25">
      <c r="A147" s="5" t="s">
        <v>212</v>
      </c>
      <c r="B147" s="19" t="s">
        <v>468</v>
      </c>
      <c r="C147" s="22" t="s">
        <v>467</v>
      </c>
      <c r="D147" s="39"/>
      <c r="E147" s="38">
        <f t="shared" si="2"/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x14ac:dyDescent="0.25">
      <c r="A148" s="5" t="s">
        <v>210</v>
      </c>
      <c r="B148" s="21" t="s">
        <v>465</v>
      </c>
      <c r="C148" s="7" t="s">
        <v>464</v>
      </c>
      <c r="D148" s="37">
        <f>SUM(D147+D137+D132+D124+D119+D64+D33+D25)</f>
        <v>64864</v>
      </c>
      <c r="E148" s="37">
        <f t="shared" si="2"/>
        <v>64864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x14ac:dyDescent="0.25">
      <c r="A149" s="5" t="s">
        <v>208</v>
      </c>
      <c r="B149" s="12" t="s">
        <v>460</v>
      </c>
      <c r="C149" s="10" t="s">
        <v>459</v>
      </c>
      <c r="D149" s="38"/>
      <c r="E149" s="38">
        <f t="shared" ref="E149:E153" si="3">SUM(D149:D149)</f>
        <v>0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x14ac:dyDescent="0.25">
      <c r="A150" s="5" t="s">
        <v>452</v>
      </c>
      <c r="B150" s="12" t="s">
        <v>458</v>
      </c>
      <c r="C150" s="10" t="s">
        <v>457</v>
      </c>
      <c r="D150" s="38"/>
      <c r="E150" s="38">
        <f t="shared" si="3"/>
        <v>0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x14ac:dyDescent="0.25">
      <c r="A151" s="5" t="s">
        <v>702</v>
      </c>
      <c r="B151" s="11" t="s">
        <v>456</v>
      </c>
      <c r="C151" s="10" t="s">
        <v>455</v>
      </c>
      <c r="D151" s="38"/>
      <c r="E151" s="38">
        <f t="shared" si="3"/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x14ac:dyDescent="0.25">
      <c r="A152" s="5" t="s">
        <v>703</v>
      </c>
      <c r="B152" s="8" t="s">
        <v>454</v>
      </c>
      <c r="C152" s="7" t="s">
        <v>453</v>
      </c>
      <c r="D152" s="37">
        <f>SUM(D151+D150+D149)</f>
        <v>0</v>
      </c>
      <c r="E152" s="37">
        <f t="shared" si="3"/>
        <v>0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 x14ac:dyDescent="0.25">
      <c r="A153" s="5" t="s">
        <v>704</v>
      </c>
      <c r="B153" s="4" t="s">
        <v>451</v>
      </c>
      <c r="C153" s="3"/>
      <c r="D153" s="36">
        <f>SUM(D152+D148)</f>
        <v>64864</v>
      </c>
      <c r="E153" s="95">
        <f t="shared" si="3"/>
        <v>64864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1:15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15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5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1:15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2:1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2:1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2:15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2:15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2:15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2:15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</sheetData>
  <mergeCells count="3">
    <mergeCell ref="A2:E2"/>
    <mergeCell ref="A1:E1"/>
    <mergeCell ref="C3:E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99"/>
  <sheetViews>
    <sheetView tabSelected="1" topLeftCell="B31" zoomScaleNormal="100" workbookViewId="0">
      <selection activeCell="F2" sqref="F2"/>
    </sheetView>
  </sheetViews>
  <sheetFormatPr defaultRowHeight="15" x14ac:dyDescent="0.25"/>
  <cols>
    <col min="1" max="1" width="4.28515625" style="1" customWidth="1"/>
    <col min="2" max="2" width="60" style="1" customWidth="1"/>
    <col min="3" max="3" width="13.28515625" style="1" customWidth="1"/>
    <col min="4" max="16" width="11.7109375" style="140" customWidth="1"/>
    <col min="17" max="17" width="9.140625" style="140"/>
    <col min="18" max="16384" width="9.140625" style="1"/>
  </cols>
  <sheetData>
    <row r="1" spans="1:18" ht="18.75" x14ac:dyDescent="0.3">
      <c r="A1" s="102"/>
      <c r="B1" s="143" t="s">
        <v>901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31"/>
      <c r="R1" s="48"/>
    </row>
    <row r="2" spans="1:18" ht="18.75" x14ac:dyDescent="0.3">
      <c r="A2" s="102"/>
      <c r="B2" s="101"/>
      <c r="C2" s="10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44" t="s">
        <v>868</v>
      </c>
      <c r="O2" s="144"/>
      <c r="P2" s="144"/>
      <c r="Q2" s="131"/>
      <c r="R2" s="48"/>
    </row>
    <row r="3" spans="1:18" s="89" customFormat="1" x14ac:dyDescent="0.25">
      <c r="A3" s="96"/>
      <c r="B3" s="103" t="s">
        <v>449</v>
      </c>
      <c r="C3" s="87" t="s">
        <v>448</v>
      </c>
      <c r="D3" s="133" t="s">
        <v>447</v>
      </c>
      <c r="E3" s="133" t="s">
        <v>446</v>
      </c>
      <c r="F3" s="133" t="s">
        <v>717</v>
      </c>
      <c r="G3" s="133" t="s">
        <v>718</v>
      </c>
      <c r="H3" s="133" t="s">
        <v>719</v>
      </c>
      <c r="I3" s="133" t="s">
        <v>446</v>
      </c>
      <c r="J3" s="133" t="s">
        <v>720</v>
      </c>
      <c r="K3" s="133" t="s">
        <v>721</v>
      </c>
      <c r="L3" s="133" t="s">
        <v>722</v>
      </c>
      <c r="M3" s="133" t="s">
        <v>723</v>
      </c>
      <c r="N3" s="133" t="s">
        <v>724</v>
      </c>
      <c r="O3" s="133" t="s">
        <v>725</v>
      </c>
      <c r="P3" s="133" t="s">
        <v>726</v>
      </c>
      <c r="Q3" s="134"/>
      <c r="R3" s="88"/>
    </row>
    <row r="4" spans="1:18" s="89" customFormat="1" x14ac:dyDescent="0.25">
      <c r="A4" s="96"/>
      <c r="B4" s="86" t="s">
        <v>445</v>
      </c>
      <c r="C4" s="87" t="s">
        <v>444</v>
      </c>
      <c r="D4" s="135" t="s">
        <v>705</v>
      </c>
      <c r="E4" s="135" t="s">
        <v>706</v>
      </c>
      <c r="F4" s="135" t="s">
        <v>707</v>
      </c>
      <c r="G4" s="135" t="s">
        <v>708</v>
      </c>
      <c r="H4" s="135" t="s">
        <v>709</v>
      </c>
      <c r="I4" s="135" t="s">
        <v>710</v>
      </c>
      <c r="J4" s="135" t="s">
        <v>711</v>
      </c>
      <c r="K4" s="135" t="s">
        <v>712</v>
      </c>
      <c r="L4" s="135" t="s">
        <v>713</v>
      </c>
      <c r="M4" s="135" t="s">
        <v>714</v>
      </c>
      <c r="N4" s="135" t="s">
        <v>715</v>
      </c>
      <c r="O4" s="135" t="s">
        <v>716</v>
      </c>
      <c r="P4" s="135" t="s">
        <v>442</v>
      </c>
      <c r="Q4" s="134"/>
      <c r="R4" s="88"/>
    </row>
    <row r="5" spans="1:18" ht="12" customHeight="1" x14ac:dyDescent="0.25">
      <c r="A5" s="9" t="s">
        <v>266</v>
      </c>
      <c r="B5" s="54" t="s">
        <v>669</v>
      </c>
      <c r="C5" s="51" t="s">
        <v>668</v>
      </c>
      <c r="D5" s="38">
        <v>3902</v>
      </c>
      <c r="E5" s="38">
        <v>3902</v>
      </c>
      <c r="F5" s="38">
        <v>3903</v>
      </c>
      <c r="G5" s="38">
        <v>3903</v>
      </c>
      <c r="H5" s="38">
        <v>3903</v>
      </c>
      <c r="I5" s="38">
        <v>3903</v>
      </c>
      <c r="J5" s="38">
        <v>3903</v>
      </c>
      <c r="K5" s="38">
        <v>3903</v>
      </c>
      <c r="L5" s="38">
        <v>3903</v>
      </c>
      <c r="M5" s="38">
        <v>3903</v>
      </c>
      <c r="N5" s="38">
        <v>3903</v>
      </c>
      <c r="O5" s="38">
        <v>3903</v>
      </c>
      <c r="P5" s="38">
        <f t="shared" ref="P5:P32" si="0">SUM(D5:O5)</f>
        <v>46834</v>
      </c>
      <c r="Q5" s="136"/>
      <c r="R5" s="47"/>
    </row>
    <row r="6" spans="1:18" ht="12" customHeight="1" x14ac:dyDescent="0.25">
      <c r="A6" s="9" t="s">
        <v>231</v>
      </c>
      <c r="B6" s="57" t="s">
        <v>661</v>
      </c>
      <c r="C6" s="51" t="s">
        <v>660</v>
      </c>
      <c r="D6" s="38"/>
      <c r="E6" s="38"/>
      <c r="F6" s="38"/>
      <c r="G6" s="38"/>
      <c r="H6" s="38"/>
      <c r="I6" s="38"/>
      <c r="J6" s="38">
        <v>25</v>
      </c>
      <c r="K6" s="38"/>
      <c r="L6" s="38"/>
      <c r="M6" s="38"/>
      <c r="N6" s="38"/>
      <c r="O6" s="38">
        <v>25</v>
      </c>
      <c r="P6" s="38">
        <f t="shared" si="0"/>
        <v>50</v>
      </c>
      <c r="Q6" s="136"/>
      <c r="R6" s="47"/>
    </row>
    <row r="7" spans="1:18" ht="12" customHeight="1" x14ac:dyDescent="0.25">
      <c r="A7" s="9" t="s">
        <v>228</v>
      </c>
      <c r="B7" s="58" t="s">
        <v>727</v>
      </c>
      <c r="C7" s="59" t="s">
        <v>658</v>
      </c>
      <c r="D7" s="40">
        <f>SUM(D5:D6)</f>
        <v>3902</v>
      </c>
      <c r="E7" s="40">
        <f t="shared" ref="E7:O7" si="1">SUM(E5:E6)</f>
        <v>3902</v>
      </c>
      <c r="F7" s="40">
        <f t="shared" si="1"/>
        <v>3903</v>
      </c>
      <c r="G7" s="40">
        <f t="shared" si="1"/>
        <v>3903</v>
      </c>
      <c r="H7" s="40">
        <f t="shared" si="1"/>
        <v>3903</v>
      </c>
      <c r="I7" s="40">
        <f t="shared" si="1"/>
        <v>3903</v>
      </c>
      <c r="J7" s="40">
        <f t="shared" si="1"/>
        <v>3928</v>
      </c>
      <c r="K7" s="40">
        <f t="shared" si="1"/>
        <v>3903</v>
      </c>
      <c r="L7" s="40">
        <f t="shared" si="1"/>
        <v>3903</v>
      </c>
      <c r="M7" s="40">
        <f t="shared" si="1"/>
        <v>3903</v>
      </c>
      <c r="N7" s="40">
        <f t="shared" si="1"/>
        <v>3903</v>
      </c>
      <c r="O7" s="40">
        <f t="shared" si="1"/>
        <v>3928</v>
      </c>
      <c r="P7" s="40">
        <f t="shared" si="0"/>
        <v>46884</v>
      </c>
      <c r="Q7" s="136"/>
      <c r="R7" s="47"/>
    </row>
    <row r="8" spans="1:18" ht="12" customHeight="1" x14ac:dyDescent="0.25">
      <c r="A8" s="9" t="s">
        <v>225</v>
      </c>
      <c r="B8" s="60" t="s">
        <v>728</v>
      </c>
      <c r="C8" s="59" t="s">
        <v>649</v>
      </c>
      <c r="D8" s="40">
        <v>810</v>
      </c>
      <c r="E8" s="40">
        <v>810</v>
      </c>
      <c r="F8" s="40">
        <v>810</v>
      </c>
      <c r="G8" s="40">
        <v>810</v>
      </c>
      <c r="H8" s="40">
        <v>810</v>
      </c>
      <c r="I8" s="40">
        <v>809</v>
      </c>
      <c r="J8" s="40">
        <v>809</v>
      </c>
      <c r="K8" s="40">
        <v>809</v>
      </c>
      <c r="L8" s="40">
        <v>809</v>
      </c>
      <c r="M8" s="40">
        <v>809</v>
      </c>
      <c r="N8" s="40">
        <v>809</v>
      </c>
      <c r="O8" s="40">
        <v>809</v>
      </c>
      <c r="P8" s="40">
        <f t="shared" si="0"/>
        <v>9713</v>
      </c>
      <c r="Q8" s="136"/>
      <c r="R8" s="47"/>
    </row>
    <row r="9" spans="1:18" ht="12" customHeight="1" x14ac:dyDescent="0.25">
      <c r="A9" s="9" t="s">
        <v>216</v>
      </c>
      <c r="B9" s="53" t="s">
        <v>648</v>
      </c>
      <c r="C9" s="51" t="s">
        <v>647</v>
      </c>
      <c r="D9" s="38">
        <v>5</v>
      </c>
      <c r="E9" s="38">
        <v>5</v>
      </c>
      <c r="F9" s="38">
        <v>15</v>
      </c>
      <c r="G9" s="38">
        <v>5</v>
      </c>
      <c r="H9" s="38">
        <v>5</v>
      </c>
      <c r="I9" s="38">
        <v>5</v>
      </c>
      <c r="J9" s="38">
        <v>5</v>
      </c>
      <c r="K9" s="38">
        <v>5</v>
      </c>
      <c r="L9" s="38">
        <v>5</v>
      </c>
      <c r="M9" s="38">
        <v>5</v>
      </c>
      <c r="N9" s="38">
        <v>5</v>
      </c>
      <c r="O9" s="38">
        <v>5</v>
      </c>
      <c r="P9" s="38">
        <f t="shared" si="0"/>
        <v>70</v>
      </c>
      <c r="Q9" s="137"/>
      <c r="R9" s="34"/>
    </row>
    <row r="10" spans="1:18" ht="12" customHeight="1" x14ac:dyDescent="0.25">
      <c r="A10" s="9" t="s">
        <v>205</v>
      </c>
      <c r="B10" s="53" t="s">
        <v>646</v>
      </c>
      <c r="C10" s="51" t="s">
        <v>645</v>
      </c>
      <c r="D10" s="38">
        <v>50</v>
      </c>
      <c r="E10" s="38">
        <v>50</v>
      </c>
      <c r="F10" s="38">
        <v>51</v>
      </c>
      <c r="G10" s="38">
        <v>51</v>
      </c>
      <c r="H10" s="38">
        <v>51</v>
      </c>
      <c r="I10" s="38">
        <v>51</v>
      </c>
      <c r="J10" s="38">
        <v>51</v>
      </c>
      <c r="K10" s="38">
        <v>51</v>
      </c>
      <c r="L10" s="38">
        <v>51</v>
      </c>
      <c r="M10" s="38">
        <v>51</v>
      </c>
      <c r="N10" s="38">
        <v>51</v>
      </c>
      <c r="O10" s="38">
        <v>51</v>
      </c>
      <c r="P10" s="38">
        <f t="shared" si="0"/>
        <v>610</v>
      </c>
      <c r="Q10" s="137"/>
      <c r="R10" s="34"/>
    </row>
    <row r="11" spans="1:18" ht="12" customHeight="1" x14ac:dyDescent="0.25">
      <c r="A11" s="9" t="s">
        <v>196</v>
      </c>
      <c r="B11" s="53" t="s">
        <v>644</v>
      </c>
      <c r="C11" s="51" t="s">
        <v>643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37"/>
      <c r="R11" s="34"/>
    </row>
    <row r="12" spans="1:18" ht="12" customHeight="1" x14ac:dyDescent="0.25">
      <c r="A12" s="9" t="s">
        <v>172</v>
      </c>
      <c r="B12" s="57" t="s">
        <v>642</v>
      </c>
      <c r="C12" s="55" t="s">
        <v>641</v>
      </c>
      <c r="D12" s="40">
        <f>SUM(D9:D11)</f>
        <v>55</v>
      </c>
      <c r="E12" s="40">
        <f t="shared" ref="E12:P12" si="2">SUM(E9:E11)</f>
        <v>55</v>
      </c>
      <c r="F12" s="40">
        <f t="shared" si="2"/>
        <v>66</v>
      </c>
      <c r="G12" s="40">
        <f t="shared" si="2"/>
        <v>56</v>
      </c>
      <c r="H12" s="40">
        <f t="shared" si="2"/>
        <v>56</v>
      </c>
      <c r="I12" s="40">
        <f t="shared" si="2"/>
        <v>56</v>
      </c>
      <c r="J12" s="40">
        <f t="shared" si="2"/>
        <v>56</v>
      </c>
      <c r="K12" s="40">
        <f t="shared" si="2"/>
        <v>56</v>
      </c>
      <c r="L12" s="40">
        <f t="shared" si="2"/>
        <v>56</v>
      </c>
      <c r="M12" s="40">
        <f t="shared" si="2"/>
        <v>56</v>
      </c>
      <c r="N12" s="40">
        <f t="shared" si="2"/>
        <v>56</v>
      </c>
      <c r="O12" s="40">
        <f t="shared" si="2"/>
        <v>56</v>
      </c>
      <c r="P12" s="40">
        <f t="shared" si="2"/>
        <v>680</v>
      </c>
      <c r="Q12" s="136"/>
      <c r="R12" s="47"/>
    </row>
    <row r="13" spans="1:18" ht="12" customHeight="1" x14ac:dyDescent="0.25">
      <c r="A13" s="9" t="s">
        <v>140</v>
      </c>
      <c r="B13" s="53" t="s">
        <v>640</v>
      </c>
      <c r="C13" s="51" t="s">
        <v>639</v>
      </c>
      <c r="D13" s="38">
        <v>55</v>
      </c>
      <c r="E13" s="38">
        <v>55</v>
      </c>
      <c r="F13" s="38">
        <v>56</v>
      </c>
      <c r="G13" s="38">
        <v>56</v>
      </c>
      <c r="H13" s="38">
        <v>56</v>
      </c>
      <c r="I13" s="38">
        <v>56</v>
      </c>
      <c r="J13" s="38">
        <v>56</v>
      </c>
      <c r="K13" s="38">
        <v>56</v>
      </c>
      <c r="L13" s="38">
        <v>56</v>
      </c>
      <c r="M13" s="38">
        <v>56</v>
      </c>
      <c r="N13" s="38">
        <v>56</v>
      </c>
      <c r="O13" s="38">
        <v>56</v>
      </c>
      <c r="P13" s="38">
        <f t="shared" si="0"/>
        <v>670</v>
      </c>
      <c r="Q13" s="137"/>
      <c r="R13" s="34"/>
    </row>
    <row r="14" spans="1:18" ht="12" customHeight="1" x14ac:dyDescent="0.25">
      <c r="A14" s="9" t="s">
        <v>97</v>
      </c>
      <c r="B14" s="53" t="s">
        <v>638</v>
      </c>
      <c r="C14" s="51" t="s">
        <v>637</v>
      </c>
      <c r="D14" s="38">
        <v>34</v>
      </c>
      <c r="E14" s="38">
        <v>34</v>
      </c>
      <c r="F14" s="38">
        <v>34</v>
      </c>
      <c r="G14" s="38">
        <v>34</v>
      </c>
      <c r="H14" s="38">
        <v>33</v>
      </c>
      <c r="I14" s="38">
        <v>33</v>
      </c>
      <c r="J14" s="38">
        <v>33</v>
      </c>
      <c r="K14" s="38">
        <v>33</v>
      </c>
      <c r="L14" s="38">
        <v>33</v>
      </c>
      <c r="M14" s="38">
        <v>33</v>
      </c>
      <c r="N14" s="38">
        <v>33</v>
      </c>
      <c r="O14" s="38">
        <v>33</v>
      </c>
      <c r="P14" s="38">
        <f t="shared" si="0"/>
        <v>400</v>
      </c>
      <c r="Q14" s="137"/>
      <c r="R14" s="34"/>
    </row>
    <row r="15" spans="1:18" ht="12" customHeight="1" x14ac:dyDescent="0.25">
      <c r="A15" s="9" t="s">
        <v>94</v>
      </c>
      <c r="B15" s="57" t="s">
        <v>729</v>
      </c>
      <c r="C15" s="55" t="s">
        <v>635</v>
      </c>
      <c r="D15" s="40">
        <f>SUM(D13:D14)</f>
        <v>89</v>
      </c>
      <c r="E15" s="40">
        <f t="shared" ref="E15:O15" si="3">SUM(E13:E14)</f>
        <v>89</v>
      </c>
      <c r="F15" s="40">
        <f t="shared" si="3"/>
        <v>90</v>
      </c>
      <c r="G15" s="40">
        <f t="shared" si="3"/>
        <v>90</v>
      </c>
      <c r="H15" s="40">
        <f t="shared" si="3"/>
        <v>89</v>
      </c>
      <c r="I15" s="40">
        <f t="shared" si="3"/>
        <v>89</v>
      </c>
      <c r="J15" s="40">
        <f t="shared" si="3"/>
        <v>89</v>
      </c>
      <c r="K15" s="40">
        <f t="shared" si="3"/>
        <v>89</v>
      </c>
      <c r="L15" s="40">
        <f t="shared" si="3"/>
        <v>89</v>
      </c>
      <c r="M15" s="40">
        <f t="shared" si="3"/>
        <v>89</v>
      </c>
      <c r="N15" s="40">
        <f t="shared" si="3"/>
        <v>89</v>
      </c>
      <c r="O15" s="40">
        <f t="shared" si="3"/>
        <v>89</v>
      </c>
      <c r="P15" s="40">
        <f t="shared" si="0"/>
        <v>1070</v>
      </c>
      <c r="Q15" s="136"/>
      <c r="R15" s="47"/>
    </row>
    <row r="16" spans="1:18" ht="12" customHeight="1" x14ac:dyDescent="0.25">
      <c r="A16" s="9" t="s">
        <v>79</v>
      </c>
      <c r="B16" s="53" t="s">
        <v>634</v>
      </c>
      <c r="C16" s="51" t="s">
        <v>633</v>
      </c>
      <c r="D16" s="38">
        <v>100</v>
      </c>
      <c r="E16" s="38">
        <v>100</v>
      </c>
      <c r="F16" s="38">
        <v>100</v>
      </c>
      <c r="G16" s="38">
        <v>100</v>
      </c>
      <c r="H16" s="38">
        <v>70</v>
      </c>
      <c r="I16" s="38">
        <v>60</v>
      </c>
      <c r="J16" s="38">
        <v>60</v>
      </c>
      <c r="K16" s="38">
        <v>60</v>
      </c>
      <c r="L16" s="38">
        <v>60</v>
      </c>
      <c r="M16" s="38">
        <v>100</v>
      </c>
      <c r="N16" s="38">
        <v>100</v>
      </c>
      <c r="O16" s="38">
        <v>110</v>
      </c>
      <c r="P16" s="38">
        <f t="shared" si="0"/>
        <v>1020</v>
      </c>
      <c r="Q16" s="137"/>
      <c r="R16" s="34"/>
    </row>
    <row r="17" spans="1:18" ht="12" customHeight="1" x14ac:dyDescent="0.25">
      <c r="A17" s="9" t="s">
        <v>60</v>
      </c>
      <c r="B17" s="53" t="s">
        <v>632</v>
      </c>
      <c r="C17" s="51" t="s">
        <v>631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>
        <f t="shared" si="0"/>
        <v>0</v>
      </c>
      <c r="Q17" s="137"/>
      <c r="R17" s="34"/>
    </row>
    <row r="18" spans="1:18" ht="12" customHeight="1" x14ac:dyDescent="0.25">
      <c r="A18" s="9" t="s">
        <v>57</v>
      </c>
      <c r="B18" s="53" t="s">
        <v>730</v>
      </c>
      <c r="C18" s="51" t="s">
        <v>628</v>
      </c>
      <c r="D18" s="38">
        <v>7</v>
      </c>
      <c r="E18" s="38">
        <v>7</v>
      </c>
      <c r="F18" s="38">
        <v>7</v>
      </c>
      <c r="G18" s="38">
        <v>7</v>
      </c>
      <c r="H18" s="38">
        <v>7</v>
      </c>
      <c r="I18" s="38">
        <v>7</v>
      </c>
      <c r="J18" s="38">
        <v>7</v>
      </c>
      <c r="K18" s="38">
        <v>7</v>
      </c>
      <c r="L18" s="38">
        <v>6</v>
      </c>
      <c r="M18" s="38">
        <v>6</v>
      </c>
      <c r="N18" s="38">
        <v>6</v>
      </c>
      <c r="O18" s="38">
        <v>6</v>
      </c>
      <c r="P18" s="38">
        <f t="shared" si="0"/>
        <v>80</v>
      </c>
      <c r="Q18" s="137"/>
      <c r="R18" s="34"/>
    </row>
    <row r="19" spans="1:18" ht="12" customHeight="1" x14ac:dyDescent="0.25">
      <c r="A19" s="9" t="s">
        <v>56</v>
      </c>
      <c r="B19" s="53" t="s">
        <v>627</v>
      </c>
      <c r="C19" s="51" t="s">
        <v>626</v>
      </c>
      <c r="D19" s="38">
        <v>39</v>
      </c>
      <c r="E19" s="38">
        <v>39</v>
      </c>
      <c r="F19" s="38">
        <v>39</v>
      </c>
      <c r="G19" s="38">
        <v>39</v>
      </c>
      <c r="H19" s="38">
        <v>39</v>
      </c>
      <c r="I19" s="38">
        <v>39</v>
      </c>
      <c r="J19" s="38">
        <v>39</v>
      </c>
      <c r="K19" s="38">
        <v>39</v>
      </c>
      <c r="L19" s="38">
        <v>39</v>
      </c>
      <c r="M19" s="38">
        <v>39</v>
      </c>
      <c r="N19" s="38">
        <v>40</v>
      </c>
      <c r="O19" s="38">
        <v>40</v>
      </c>
      <c r="P19" s="38">
        <f t="shared" si="0"/>
        <v>470</v>
      </c>
      <c r="Q19" s="137"/>
      <c r="R19" s="34"/>
    </row>
    <row r="20" spans="1:18" ht="12" customHeight="1" x14ac:dyDescent="0.25">
      <c r="A20" s="9" t="s">
        <v>50</v>
      </c>
      <c r="B20" s="61" t="s">
        <v>731</v>
      </c>
      <c r="C20" s="51" t="s">
        <v>624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>
        <f t="shared" si="0"/>
        <v>0</v>
      </c>
      <c r="Q20" s="137"/>
      <c r="R20" s="34"/>
    </row>
    <row r="21" spans="1:18" ht="12" customHeight="1" x14ac:dyDescent="0.25">
      <c r="A21" s="9" t="s">
        <v>42</v>
      </c>
      <c r="B21" s="56" t="s">
        <v>623</v>
      </c>
      <c r="C21" s="51" t="s">
        <v>622</v>
      </c>
      <c r="D21" s="38">
        <v>17</v>
      </c>
      <c r="E21" s="38">
        <v>17</v>
      </c>
      <c r="F21" s="38">
        <v>17</v>
      </c>
      <c r="G21" s="38">
        <v>17</v>
      </c>
      <c r="H21" s="38">
        <v>20</v>
      </c>
      <c r="I21" s="38">
        <v>16</v>
      </c>
      <c r="J21" s="38">
        <v>16</v>
      </c>
      <c r="K21" s="38">
        <v>16</v>
      </c>
      <c r="L21" s="38">
        <v>16</v>
      </c>
      <c r="M21" s="38">
        <v>16</v>
      </c>
      <c r="N21" s="38">
        <v>16</v>
      </c>
      <c r="O21" s="38">
        <v>16</v>
      </c>
      <c r="P21" s="38">
        <f t="shared" si="0"/>
        <v>200</v>
      </c>
      <c r="Q21" s="137"/>
      <c r="R21" s="34"/>
    </row>
    <row r="22" spans="1:18" ht="12" customHeight="1" x14ac:dyDescent="0.25">
      <c r="A22" s="9" t="s">
        <v>31</v>
      </c>
      <c r="B22" s="53" t="s">
        <v>732</v>
      </c>
      <c r="C22" s="51" t="s">
        <v>619</v>
      </c>
      <c r="D22" s="38">
        <v>88</v>
      </c>
      <c r="E22" s="38">
        <v>88</v>
      </c>
      <c r="F22" s="38">
        <v>88</v>
      </c>
      <c r="G22" s="38">
        <v>88</v>
      </c>
      <c r="H22" s="38">
        <v>88</v>
      </c>
      <c r="I22" s="38">
        <v>88</v>
      </c>
      <c r="J22" s="38">
        <v>87</v>
      </c>
      <c r="K22" s="38">
        <v>87</v>
      </c>
      <c r="L22" s="38">
        <v>87</v>
      </c>
      <c r="M22" s="38">
        <v>87</v>
      </c>
      <c r="N22" s="38">
        <v>87</v>
      </c>
      <c r="O22" s="38">
        <v>87</v>
      </c>
      <c r="P22" s="38">
        <f t="shared" si="0"/>
        <v>1050</v>
      </c>
      <c r="Q22" s="137"/>
      <c r="R22" s="34"/>
    </row>
    <row r="23" spans="1:18" ht="12" customHeight="1" x14ac:dyDescent="0.25">
      <c r="A23" s="9" t="s">
        <v>10</v>
      </c>
      <c r="B23" s="57" t="s">
        <v>618</v>
      </c>
      <c r="C23" s="55" t="s">
        <v>617</v>
      </c>
      <c r="D23" s="40">
        <f>SUM(D16:D22)</f>
        <v>251</v>
      </c>
      <c r="E23" s="40">
        <f t="shared" ref="E23:O23" si="4">SUM(E16:E22)</f>
        <v>251</v>
      </c>
      <c r="F23" s="40">
        <f t="shared" si="4"/>
        <v>251</v>
      </c>
      <c r="G23" s="40">
        <f t="shared" si="4"/>
        <v>251</v>
      </c>
      <c r="H23" s="40">
        <f t="shared" si="4"/>
        <v>224</v>
      </c>
      <c r="I23" s="40">
        <f t="shared" si="4"/>
        <v>210</v>
      </c>
      <c r="J23" s="40">
        <f t="shared" si="4"/>
        <v>209</v>
      </c>
      <c r="K23" s="40">
        <f t="shared" si="4"/>
        <v>209</v>
      </c>
      <c r="L23" s="40">
        <f t="shared" si="4"/>
        <v>208</v>
      </c>
      <c r="M23" s="40">
        <f t="shared" si="4"/>
        <v>248</v>
      </c>
      <c r="N23" s="40">
        <f t="shared" si="4"/>
        <v>249</v>
      </c>
      <c r="O23" s="40">
        <f t="shared" si="4"/>
        <v>259</v>
      </c>
      <c r="P23" s="40">
        <f t="shared" si="0"/>
        <v>2820</v>
      </c>
      <c r="Q23" s="136"/>
      <c r="R23" s="47"/>
    </row>
    <row r="24" spans="1:18" ht="12" customHeight="1" x14ac:dyDescent="0.25">
      <c r="A24" s="9" t="s">
        <v>7</v>
      </c>
      <c r="B24" s="53" t="s">
        <v>616</v>
      </c>
      <c r="C24" s="51" t="s">
        <v>615</v>
      </c>
      <c r="D24" s="38">
        <v>30</v>
      </c>
      <c r="E24" s="38">
        <v>30</v>
      </c>
      <c r="F24" s="38">
        <v>30</v>
      </c>
      <c r="G24" s="38">
        <v>30</v>
      </c>
      <c r="H24" s="38">
        <v>30</v>
      </c>
      <c r="I24" s="38">
        <v>30</v>
      </c>
      <c r="J24" s="38">
        <v>30</v>
      </c>
      <c r="K24" s="38">
        <v>20</v>
      </c>
      <c r="L24" s="38">
        <v>30</v>
      </c>
      <c r="M24" s="38">
        <v>30</v>
      </c>
      <c r="N24" s="38">
        <v>30</v>
      </c>
      <c r="O24" s="38">
        <v>30</v>
      </c>
      <c r="P24" s="38">
        <f t="shared" si="0"/>
        <v>350</v>
      </c>
      <c r="Q24" s="137"/>
      <c r="R24" s="34"/>
    </row>
    <row r="25" spans="1:18" ht="12" customHeight="1" x14ac:dyDescent="0.25">
      <c r="A25" s="9" t="s">
        <v>4</v>
      </c>
      <c r="B25" s="53" t="s">
        <v>614</v>
      </c>
      <c r="C25" s="51" t="s">
        <v>613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>
        <f t="shared" si="0"/>
        <v>0</v>
      </c>
      <c r="Q25" s="137"/>
      <c r="R25" s="34"/>
    </row>
    <row r="26" spans="1:18" ht="12" customHeight="1" x14ac:dyDescent="0.25">
      <c r="A26" s="9" t="s">
        <v>1</v>
      </c>
      <c r="B26" s="57" t="s">
        <v>612</v>
      </c>
      <c r="C26" s="55" t="s">
        <v>611</v>
      </c>
      <c r="D26" s="40">
        <f>SUM(D24:D25)</f>
        <v>30</v>
      </c>
      <c r="E26" s="40">
        <f t="shared" ref="E26:O26" si="5">SUM(E24:E25)</f>
        <v>30</v>
      </c>
      <c r="F26" s="40">
        <f t="shared" si="5"/>
        <v>30</v>
      </c>
      <c r="G26" s="40">
        <f t="shared" si="5"/>
        <v>30</v>
      </c>
      <c r="H26" s="40">
        <f t="shared" si="5"/>
        <v>30</v>
      </c>
      <c r="I26" s="40">
        <f t="shared" si="5"/>
        <v>30</v>
      </c>
      <c r="J26" s="40">
        <f t="shared" si="5"/>
        <v>30</v>
      </c>
      <c r="K26" s="40">
        <f t="shared" si="5"/>
        <v>20</v>
      </c>
      <c r="L26" s="40">
        <f t="shared" si="5"/>
        <v>30</v>
      </c>
      <c r="M26" s="40">
        <f t="shared" si="5"/>
        <v>30</v>
      </c>
      <c r="N26" s="40">
        <f t="shared" si="5"/>
        <v>30</v>
      </c>
      <c r="O26" s="40">
        <f t="shared" si="5"/>
        <v>30</v>
      </c>
      <c r="P26" s="40">
        <f t="shared" si="0"/>
        <v>350</v>
      </c>
      <c r="Q26" s="136"/>
      <c r="R26" s="47"/>
    </row>
    <row r="27" spans="1:18" ht="12" customHeight="1" x14ac:dyDescent="0.25">
      <c r="A27" s="9" t="s">
        <v>45</v>
      </c>
      <c r="B27" s="53" t="s">
        <v>610</v>
      </c>
      <c r="C27" s="51" t="s">
        <v>609</v>
      </c>
      <c r="D27" s="38">
        <v>103</v>
      </c>
      <c r="E27" s="38">
        <v>103</v>
      </c>
      <c r="F27" s="38">
        <v>103</v>
      </c>
      <c r="G27" s="38">
        <v>102</v>
      </c>
      <c r="H27" s="38">
        <v>102</v>
      </c>
      <c r="I27" s="38">
        <v>102</v>
      </c>
      <c r="J27" s="38">
        <v>102</v>
      </c>
      <c r="K27" s="38">
        <v>102</v>
      </c>
      <c r="L27" s="38">
        <v>102</v>
      </c>
      <c r="M27" s="38">
        <v>102</v>
      </c>
      <c r="N27" s="38">
        <v>102</v>
      </c>
      <c r="O27" s="38">
        <v>102</v>
      </c>
      <c r="P27" s="38">
        <f t="shared" si="0"/>
        <v>1227</v>
      </c>
      <c r="Q27" s="137"/>
      <c r="R27" s="34"/>
    </row>
    <row r="28" spans="1:18" ht="12" customHeight="1" x14ac:dyDescent="0.25">
      <c r="A28" s="9" t="s">
        <v>336</v>
      </c>
      <c r="B28" s="53" t="s">
        <v>608</v>
      </c>
      <c r="C28" s="51" t="s">
        <v>607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37"/>
      <c r="R28" s="34"/>
    </row>
    <row r="29" spans="1:18" ht="12" customHeight="1" x14ac:dyDescent="0.25">
      <c r="A29" s="9" t="s">
        <v>39</v>
      </c>
      <c r="B29" s="53" t="s">
        <v>733</v>
      </c>
      <c r="C29" s="51" t="s">
        <v>605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>
        <f t="shared" si="0"/>
        <v>0</v>
      </c>
      <c r="Q29" s="137"/>
      <c r="R29" s="34"/>
    </row>
    <row r="30" spans="1:18" ht="12" customHeight="1" x14ac:dyDescent="0.25">
      <c r="A30" s="9" t="s">
        <v>36</v>
      </c>
      <c r="B30" s="53" t="s">
        <v>734</v>
      </c>
      <c r="C30" s="51" t="s">
        <v>600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>
        <f t="shared" si="0"/>
        <v>0</v>
      </c>
      <c r="Q30" s="137"/>
      <c r="R30" s="34"/>
    </row>
    <row r="31" spans="1:18" ht="12" customHeight="1" x14ac:dyDescent="0.25">
      <c r="A31" s="9" t="s">
        <v>402</v>
      </c>
      <c r="B31" s="53" t="s">
        <v>599</v>
      </c>
      <c r="C31" s="51" t="s">
        <v>598</v>
      </c>
      <c r="D31" s="38"/>
      <c r="E31" s="38">
        <v>50</v>
      </c>
      <c r="F31" s="38">
        <v>175</v>
      </c>
      <c r="G31" s="38"/>
      <c r="H31" s="38">
        <v>50</v>
      </c>
      <c r="I31" s="38"/>
      <c r="J31" s="38"/>
      <c r="K31" s="38">
        <v>50</v>
      </c>
      <c r="L31" s="38">
        <v>175</v>
      </c>
      <c r="M31" s="38"/>
      <c r="N31" s="38"/>
      <c r="O31" s="38">
        <v>80</v>
      </c>
      <c r="P31" s="38">
        <f t="shared" si="0"/>
        <v>580</v>
      </c>
      <c r="Q31" s="137"/>
      <c r="R31" s="34"/>
    </row>
    <row r="32" spans="1:18" ht="12" customHeight="1" x14ac:dyDescent="0.25">
      <c r="A32" s="9" t="s">
        <v>400</v>
      </c>
      <c r="B32" s="57" t="s">
        <v>597</v>
      </c>
      <c r="C32" s="55" t="s">
        <v>596</v>
      </c>
      <c r="D32" s="40">
        <f>SUM(D27:D31)</f>
        <v>103</v>
      </c>
      <c r="E32" s="40">
        <f t="shared" ref="E32:O32" si="6">SUM(E27:E31)</f>
        <v>153</v>
      </c>
      <c r="F32" s="40">
        <f t="shared" si="6"/>
        <v>278</v>
      </c>
      <c r="G32" s="40">
        <f t="shared" si="6"/>
        <v>102</v>
      </c>
      <c r="H32" s="40">
        <f t="shared" si="6"/>
        <v>152</v>
      </c>
      <c r="I32" s="40">
        <f t="shared" si="6"/>
        <v>102</v>
      </c>
      <c r="J32" s="40">
        <f t="shared" si="6"/>
        <v>102</v>
      </c>
      <c r="K32" s="40">
        <f t="shared" si="6"/>
        <v>152</v>
      </c>
      <c r="L32" s="40">
        <f t="shared" si="6"/>
        <v>277</v>
      </c>
      <c r="M32" s="40">
        <f t="shared" si="6"/>
        <v>102</v>
      </c>
      <c r="N32" s="40">
        <f t="shared" si="6"/>
        <v>102</v>
      </c>
      <c r="O32" s="40">
        <f t="shared" si="6"/>
        <v>182</v>
      </c>
      <c r="P32" s="40">
        <f t="shared" si="0"/>
        <v>1807</v>
      </c>
      <c r="Q32" s="136"/>
      <c r="R32" s="47"/>
    </row>
    <row r="33" spans="1:18" ht="12" customHeight="1" x14ac:dyDescent="0.25">
      <c r="A33" s="9" t="s">
        <v>399</v>
      </c>
      <c r="B33" s="60" t="s">
        <v>595</v>
      </c>
      <c r="C33" s="59" t="s">
        <v>594</v>
      </c>
      <c r="D33" s="40">
        <f>SUM(D12,D15,D23,D26,D32)</f>
        <v>528</v>
      </c>
      <c r="E33" s="40">
        <f t="shared" ref="E33:O33" si="7">SUM(E12,E15,E23,E26,E32)</f>
        <v>578</v>
      </c>
      <c r="F33" s="40">
        <f t="shared" si="7"/>
        <v>715</v>
      </c>
      <c r="G33" s="40">
        <f t="shared" si="7"/>
        <v>529</v>
      </c>
      <c r="H33" s="40">
        <f t="shared" si="7"/>
        <v>551</v>
      </c>
      <c r="I33" s="40">
        <f t="shared" si="7"/>
        <v>487</v>
      </c>
      <c r="J33" s="40">
        <f t="shared" si="7"/>
        <v>486</v>
      </c>
      <c r="K33" s="40">
        <f t="shared" si="7"/>
        <v>526</v>
      </c>
      <c r="L33" s="40">
        <f t="shared" si="7"/>
        <v>660</v>
      </c>
      <c r="M33" s="40">
        <f t="shared" si="7"/>
        <v>525</v>
      </c>
      <c r="N33" s="40">
        <f t="shared" si="7"/>
        <v>526</v>
      </c>
      <c r="O33" s="40">
        <f t="shared" si="7"/>
        <v>616</v>
      </c>
      <c r="P33" s="40">
        <f>SUM(D33:O33)</f>
        <v>6727</v>
      </c>
      <c r="Q33" s="136"/>
      <c r="R33" s="47"/>
    </row>
    <row r="34" spans="1:18" ht="12" customHeight="1" x14ac:dyDescent="0.25">
      <c r="A34" s="9" t="s">
        <v>398</v>
      </c>
      <c r="B34" s="62" t="s">
        <v>593</v>
      </c>
      <c r="C34" s="51" t="s">
        <v>592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40"/>
      <c r="Q34" s="137"/>
      <c r="R34" s="34"/>
    </row>
    <row r="35" spans="1:18" ht="12" customHeight="1" x14ac:dyDescent="0.25">
      <c r="A35" s="9" t="s">
        <v>255</v>
      </c>
      <c r="B35" s="62" t="s">
        <v>574</v>
      </c>
      <c r="C35" s="51" t="s">
        <v>573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0"/>
      <c r="Q35" s="137"/>
      <c r="R35" s="34"/>
    </row>
    <row r="36" spans="1:18" ht="12" customHeight="1" x14ac:dyDescent="0.25">
      <c r="A36" s="9" t="s">
        <v>253</v>
      </c>
      <c r="B36" s="63" t="s">
        <v>735</v>
      </c>
      <c r="C36" s="51" t="s">
        <v>566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0"/>
      <c r="Q36" s="137"/>
      <c r="R36" s="34"/>
    </row>
    <row r="37" spans="1:18" ht="12" customHeight="1" x14ac:dyDescent="0.25">
      <c r="A37" s="9" t="s">
        <v>250</v>
      </c>
      <c r="B37" s="63" t="s">
        <v>736</v>
      </c>
      <c r="C37" s="51" t="s">
        <v>557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40"/>
      <c r="Q37" s="137"/>
      <c r="R37" s="34"/>
    </row>
    <row r="38" spans="1:18" ht="12" customHeight="1" x14ac:dyDescent="0.25">
      <c r="A38" s="9" t="s">
        <v>248</v>
      </c>
      <c r="B38" s="63" t="s">
        <v>737</v>
      </c>
      <c r="C38" s="51" t="s">
        <v>554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0"/>
      <c r="Q38" s="137"/>
      <c r="R38" s="34"/>
    </row>
    <row r="39" spans="1:18" ht="12" customHeight="1" x14ac:dyDescent="0.25">
      <c r="A39" s="9" t="s">
        <v>246</v>
      </c>
      <c r="B39" s="62" t="s">
        <v>738</v>
      </c>
      <c r="C39" s="51" t="s">
        <v>546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0"/>
      <c r="Q39" s="137"/>
      <c r="R39" s="34"/>
    </row>
    <row r="40" spans="1:18" ht="12" customHeight="1" x14ac:dyDescent="0.25">
      <c r="A40" s="9" t="s">
        <v>244</v>
      </c>
      <c r="B40" s="62" t="s">
        <v>739</v>
      </c>
      <c r="C40" s="51" t="s">
        <v>542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40"/>
      <c r="Q40" s="137"/>
      <c r="R40" s="34"/>
    </row>
    <row r="41" spans="1:18" ht="12" customHeight="1" x14ac:dyDescent="0.25">
      <c r="A41" s="9" t="s">
        <v>242</v>
      </c>
      <c r="B41" s="62" t="s">
        <v>740</v>
      </c>
      <c r="C41" s="51" t="s">
        <v>528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40"/>
      <c r="Q41" s="137"/>
      <c r="R41" s="34"/>
    </row>
    <row r="42" spans="1:18" ht="12" customHeight="1" x14ac:dyDescent="0.25">
      <c r="A42" s="9" t="s">
        <v>240</v>
      </c>
      <c r="B42" s="64" t="s">
        <v>527</v>
      </c>
      <c r="C42" s="59" t="s">
        <v>526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136"/>
      <c r="R42" s="47"/>
    </row>
    <row r="43" spans="1:18" ht="12" customHeight="1" x14ac:dyDescent="0.25">
      <c r="A43" s="9" t="s">
        <v>137</v>
      </c>
      <c r="B43" s="65" t="s">
        <v>741</v>
      </c>
      <c r="C43" s="51" t="s">
        <v>742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0"/>
      <c r="Q43" s="137"/>
      <c r="R43" s="34"/>
    </row>
    <row r="44" spans="1:18" ht="12" customHeight="1" x14ac:dyDescent="0.25">
      <c r="A44" s="9" t="s">
        <v>123</v>
      </c>
      <c r="B44" s="65" t="s">
        <v>743</v>
      </c>
      <c r="C44" s="51" t="s">
        <v>744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40"/>
      <c r="Q44" s="137"/>
      <c r="R44" s="34"/>
    </row>
    <row r="45" spans="1:18" ht="12" customHeight="1" x14ac:dyDescent="0.25">
      <c r="A45" s="9" t="s">
        <v>100</v>
      </c>
      <c r="B45" s="65" t="s">
        <v>745</v>
      </c>
      <c r="C45" s="51" t="s">
        <v>746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0"/>
      <c r="Q45" s="137"/>
      <c r="R45" s="34"/>
    </row>
    <row r="46" spans="1:18" ht="12" customHeight="1" x14ac:dyDescent="0.25">
      <c r="A46" s="9" t="s">
        <v>234</v>
      </c>
      <c r="B46" s="65" t="s">
        <v>747</v>
      </c>
      <c r="C46" s="51" t="s">
        <v>748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0"/>
      <c r="Q46" s="137"/>
      <c r="R46" s="34"/>
    </row>
    <row r="47" spans="1:18" ht="12" customHeight="1" x14ac:dyDescent="0.25">
      <c r="A47" s="9" t="s">
        <v>361</v>
      </c>
      <c r="B47" s="65" t="s">
        <v>749</v>
      </c>
      <c r="C47" s="51" t="s">
        <v>750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40"/>
      <c r="Q47" s="137"/>
      <c r="R47" s="34"/>
    </row>
    <row r="48" spans="1:18" ht="12" customHeight="1" x14ac:dyDescent="0.25">
      <c r="A48" s="9" t="s">
        <v>478</v>
      </c>
      <c r="B48" s="65" t="s">
        <v>525</v>
      </c>
      <c r="C48" s="51" t="s">
        <v>524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40"/>
      <c r="Q48" s="137"/>
      <c r="R48" s="34"/>
    </row>
    <row r="49" spans="1:18" ht="12" customHeight="1" x14ac:dyDescent="0.25">
      <c r="A49" s="9" t="s">
        <v>475</v>
      </c>
      <c r="B49" s="65" t="s">
        <v>751</v>
      </c>
      <c r="C49" s="51" t="s">
        <v>752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40"/>
      <c r="Q49" s="137"/>
      <c r="R49" s="34"/>
    </row>
    <row r="50" spans="1:18" ht="12" customHeight="1" x14ac:dyDescent="0.25">
      <c r="A50" s="9" t="s">
        <v>223</v>
      </c>
      <c r="B50" s="65" t="s">
        <v>753</v>
      </c>
      <c r="C50" s="51" t="s">
        <v>754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40"/>
      <c r="Q50" s="137"/>
      <c r="R50" s="34"/>
    </row>
    <row r="51" spans="1:18" ht="12" customHeight="1" x14ac:dyDescent="0.25">
      <c r="A51" s="9" t="s">
        <v>221</v>
      </c>
      <c r="B51" s="65" t="s">
        <v>755</v>
      </c>
      <c r="C51" s="51" t="s">
        <v>756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40"/>
      <c r="Q51" s="137"/>
      <c r="R51" s="34"/>
    </row>
    <row r="52" spans="1:18" ht="12" customHeight="1" x14ac:dyDescent="0.25">
      <c r="A52" s="9" t="s">
        <v>219</v>
      </c>
      <c r="B52" s="66" t="s">
        <v>757</v>
      </c>
      <c r="C52" s="51" t="s">
        <v>758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0"/>
      <c r="Q52" s="137"/>
      <c r="R52" s="34"/>
    </row>
    <row r="53" spans="1:18" ht="12" customHeight="1" x14ac:dyDescent="0.25">
      <c r="A53" s="9" t="s">
        <v>466</v>
      </c>
      <c r="B53" s="65" t="s">
        <v>521</v>
      </c>
      <c r="C53" s="51" t="s">
        <v>522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40"/>
      <c r="Q53" s="137"/>
      <c r="R53" s="34"/>
    </row>
    <row r="54" spans="1:18" ht="12" customHeight="1" x14ac:dyDescent="0.25">
      <c r="A54" s="9" t="s">
        <v>214</v>
      </c>
      <c r="B54" s="66" t="s">
        <v>759</v>
      </c>
      <c r="C54" s="51" t="s">
        <v>520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40"/>
      <c r="Q54" s="137"/>
      <c r="R54" s="34"/>
    </row>
    <row r="55" spans="1:18" ht="12" customHeight="1" x14ac:dyDescent="0.25">
      <c r="A55" s="9" t="s">
        <v>212</v>
      </c>
      <c r="B55" s="66" t="s">
        <v>760</v>
      </c>
      <c r="C55" s="51" t="s">
        <v>520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40"/>
      <c r="Q55" s="137"/>
      <c r="R55" s="34"/>
    </row>
    <row r="56" spans="1:18" ht="12" customHeight="1" x14ac:dyDescent="0.25">
      <c r="A56" s="9" t="s">
        <v>210</v>
      </c>
      <c r="B56" s="64" t="s">
        <v>517</v>
      </c>
      <c r="C56" s="59" t="s">
        <v>516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136"/>
      <c r="R56" s="47"/>
    </row>
    <row r="57" spans="1:18" ht="12" customHeight="1" x14ac:dyDescent="0.25">
      <c r="A57" s="6" t="s">
        <v>208</v>
      </c>
      <c r="B57" s="90" t="s">
        <v>761</v>
      </c>
      <c r="C57" s="91"/>
      <c r="D57" s="92">
        <f>SUM(D7,D8,D33)</f>
        <v>5240</v>
      </c>
      <c r="E57" s="92">
        <f t="shared" ref="E57:P57" si="8">SUM(E7,E8,E33)</f>
        <v>5290</v>
      </c>
      <c r="F57" s="92">
        <f t="shared" si="8"/>
        <v>5428</v>
      </c>
      <c r="G57" s="92">
        <f t="shared" si="8"/>
        <v>5242</v>
      </c>
      <c r="H57" s="92">
        <f t="shared" si="8"/>
        <v>5264</v>
      </c>
      <c r="I57" s="92">
        <f t="shared" si="8"/>
        <v>5199</v>
      </c>
      <c r="J57" s="92">
        <f t="shared" si="8"/>
        <v>5223</v>
      </c>
      <c r="K57" s="92">
        <f t="shared" si="8"/>
        <v>5238</v>
      </c>
      <c r="L57" s="92">
        <f t="shared" si="8"/>
        <v>5372</v>
      </c>
      <c r="M57" s="92">
        <f t="shared" si="8"/>
        <v>5237</v>
      </c>
      <c r="N57" s="92">
        <f t="shared" si="8"/>
        <v>5238</v>
      </c>
      <c r="O57" s="92">
        <f t="shared" si="8"/>
        <v>5353</v>
      </c>
      <c r="P57" s="92">
        <f t="shared" si="8"/>
        <v>63324</v>
      </c>
      <c r="Q57" s="136"/>
      <c r="R57" s="47"/>
    </row>
    <row r="58" spans="1:18" ht="12" customHeight="1" x14ac:dyDescent="0.25">
      <c r="A58" s="9" t="s">
        <v>452</v>
      </c>
      <c r="B58" s="67" t="s">
        <v>515</v>
      </c>
      <c r="C58" s="51" t="s">
        <v>514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40">
        <f t="shared" ref="P58:P94" si="9">SUM(D58:O58)</f>
        <v>0</v>
      </c>
      <c r="Q58" s="138"/>
      <c r="R58" s="34"/>
    </row>
    <row r="59" spans="1:18" ht="12" customHeight="1" x14ac:dyDescent="0.25">
      <c r="A59" s="9" t="s">
        <v>702</v>
      </c>
      <c r="B59" s="67" t="s">
        <v>762</v>
      </c>
      <c r="C59" s="51" t="s">
        <v>512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40">
        <f t="shared" si="9"/>
        <v>0</v>
      </c>
      <c r="Q59" s="138"/>
      <c r="R59" s="34"/>
    </row>
    <row r="60" spans="1:18" ht="12" customHeight="1" x14ac:dyDescent="0.25">
      <c r="A60" s="9" t="s">
        <v>703</v>
      </c>
      <c r="B60" s="67" t="s">
        <v>511</v>
      </c>
      <c r="C60" s="51" t="s">
        <v>510</v>
      </c>
      <c r="D60" s="38"/>
      <c r="E60" s="38"/>
      <c r="F60" s="38"/>
      <c r="G60" s="38"/>
      <c r="H60" s="38">
        <v>150</v>
      </c>
      <c r="I60" s="38"/>
      <c r="J60" s="38"/>
      <c r="K60" s="38"/>
      <c r="L60" s="38"/>
      <c r="M60" s="38">
        <v>150</v>
      </c>
      <c r="N60" s="38"/>
      <c r="O60" s="38"/>
      <c r="P60" s="40">
        <f t="shared" si="9"/>
        <v>300</v>
      </c>
      <c r="Q60" s="138"/>
      <c r="R60" s="34"/>
    </row>
    <row r="61" spans="1:18" ht="12" customHeight="1" x14ac:dyDescent="0.25">
      <c r="A61" s="9" t="s">
        <v>704</v>
      </c>
      <c r="B61" s="67" t="s">
        <v>509</v>
      </c>
      <c r="C61" s="51" t="s">
        <v>508</v>
      </c>
      <c r="D61" s="38"/>
      <c r="E61" s="38"/>
      <c r="F61" s="38"/>
      <c r="G61" s="38"/>
      <c r="H61" s="38">
        <v>456</v>
      </c>
      <c r="I61" s="38"/>
      <c r="J61" s="38"/>
      <c r="K61" s="38"/>
      <c r="L61" s="38"/>
      <c r="M61" s="38">
        <v>457</v>
      </c>
      <c r="N61" s="38"/>
      <c r="O61" s="38"/>
      <c r="P61" s="40">
        <f t="shared" si="9"/>
        <v>913</v>
      </c>
      <c r="Q61" s="138"/>
      <c r="R61" s="34"/>
    </row>
    <row r="62" spans="1:18" ht="12" customHeight="1" x14ac:dyDescent="0.25">
      <c r="A62" s="9" t="s">
        <v>763</v>
      </c>
      <c r="B62" s="56" t="s">
        <v>507</v>
      </c>
      <c r="C62" s="51" t="s">
        <v>506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40">
        <f t="shared" si="9"/>
        <v>0</v>
      </c>
      <c r="Q62" s="138"/>
      <c r="R62" s="34"/>
    </row>
    <row r="63" spans="1:18" ht="12" customHeight="1" x14ac:dyDescent="0.25">
      <c r="A63" s="9" t="s">
        <v>764</v>
      </c>
      <c r="B63" s="56" t="s">
        <v>505</v>
      </c>
      <c r="C63" s="51" t="s">
        <v>504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40">
        <f t="shared" si="9"/>
        <v>0</v>
      </c>
      <c r="Q63" s="138"/>
      <c r="R63" s="34"/>
    </row>
    <row r="64" spans="1:18" ht="12" customHeight="1" x14ac:dyDescent="0.25">
      <c r="A64" s="9" t="s">
        <v>765</v>
      </c>
      <c r="B64" s="56" t="s">
        <v>503</v>
      </c>
      <c r="C64" s="51" t="s">
        <v>502</v>
      </c>
      <c r="D64" s="38"/>
      <c r="E64" s="38"/>
      <c r="F64" s="38"/>
      <c r="G64" s="38"/>
      <c r="H64" s="38">
        <v>163</v>
      </c>
      <c r="I64" s="38"/>
      <c r="J64" s="38"/>
      <c r="K64" s="38"/>
      <c r="L64" s="38"/>
      <c r="M64" s="38">
        <v>164</v>
      </c>
      <c r="N64" s="38"/>
      <c r="O64" s="38"/>
      <c r="P64" s="40">
        <f t="shared" si="9"/>
        <v>327</v>
      </c>
      <c r="Q64" s="138"/>
      <c r="R64" s="34"/>
    </row>
    <row r="65" spans="1:18" ht="12" customHeight="1" x14ac:dyDescent="0.25">
      <c r="A65" s="9" t="s">
        <v>577</v>
      </c>
      <c r="B65" s="68" t="s">
        <v>501</v>
      </c>
      <c r="C65" s="59" t="s">
        <v>500</v>
      </c>
      <c r="D65" s="40">
        <f>SUM(D58:D64)</f>
        <v>0</v>
      </c>
      <c r="E65" s="40">
        <f t="shared" ref="E65:P65" si="10">SUM(E58:E64)</f>
        <v>0</v>
      </c>
      <c r="F65" s="40">
        <f t="shared" si="10"/>
        <v>0</v>
      </c>
      <c r="G65" s="40">
        <f t="shared" si="10"/>
        <v>0</v>
      </c>
      <c r="H65" s="40">
        <f t="shared" si="10"/>
        <v>769</v>
      </c>
      <c r="I65" s="40">
        <f t="shared" si="10"/>
        <v>0</v>
      </c>
      <c r="J65" s="40">
        <f t="shared" si="10"/>
        <v>0</v>
      </c>
      <c r="K65" s="40">
        <f t="shared" si="10"/>
        <v>0</v>
      </c>
      <c r="L65" s="40">
        <f t="shared" si="10"/>
        <v>0</v>
      </c>
      <c r="M65" s="40">
        <f t="shared" si="10"/>
        <v>771</v>
      </c>
      <c r="N65" s="40">
        <f t="shared" si="10"/>
        <v>0</v>
      </c>
      <c r="O65" s="40">
        <f t="shared" si="10"/>
        <v>0</v>
      </c>
      <c r="P65" s="40">
        <f t="shared" si="10"/>
        <v>1540</v>
      </c>
      <c r="Q65" s="139"/>
      <c r="R65" s="47"/>
    </row>
    <row r="66" spans="1:18" ht="12" customHeight="1" x14ac:dyDescent="0.25">
      <c r="A66" s="9" t="s">
        <v>766</v>
      </c>
      <c r="B66" s="62" t="s">
        <v>499</v>
      </c>
      <c r="C66" s="51" t="s">
        <v>498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40"/>
      <c r="Q66" s="138"/>
      <c r="R66" s="34"/>
    </row>
    <row r="67" spans="1:18" ht="12" customHeight="1" x14ac:dyDescent="0.25">
      <c r="A67" s="9" t="s">
        <v>767</v>
      </c>
      <c r="B67" s="62" t="s">
        <v>497</v>
      </c>
      <c r="C67" s="51" t="s">
        <v>496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40"/>
      <c r="Q67" s="138"/>
      <c r="R67" s="34"/>
    </row>
    <row r="68" spans="1:18" ht="12" customHeight="1" x14ac:dyDescent="0.25">
      <c r="A68" s="9" t="s">
        <v>572</v>
      </c>
      <c r="B68" s="62" t="s">
        <v>495</v>
      </c>
      <c r="C68" s="51" t="s">
        <v>494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40"/>
      <c r="Q68" s="138"/>
      <c r="R68" s="34"/>
    </row>
    <row r="69" spans="1:18" ht="12" customHeight="1" x14ac:dyDescent="0.25">
      <c r="A69" s="9" t="s">
        <v>570</v>
      </c>
      <c r="B69" s="62" t="s">
        <v>493</v>
      </c>
      <c r="C69" s="51" t="s">
        <v>492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40"/>
      <c r="Q69" s="138"/>
      <c r="R69" s="34"/>
    </row>
    <row r="70" spans="1:18" ht="12" customHeight="1" x14ac:dyDescent="0.25">
      <c r="A70" s="9" t="s">
        <v>479</v>
      </c>
      <c r="B70" s="64" t="s">
        <v>491</v>
      </c>
      <c r="C70" s="59" t="s">
        <v>490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139"/>
      <c r="R70" s="47"/>
    </row>
    <row r="71" spans="1:18" ht="12" customHeight="1" x14ac:dyDescent="0.25">
      <c r="A71" s="9" t="s">
        <v>768</v>
      </c>
      <c r="B71" s="62" t="s">
        <v>489</v>
      </c>
      <c r="C71" s="51" t="s">
        <v>488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40"/>
      <c r="Q71" s="138"/>
      <c r="R71" s="34"/>
    </row>
    <row r="72" spans="1:18" ht="12" customHeight="1" x14ac:dyDescent="0.25">
      <c r="A72" s="9" t="s">
        <v>565</v>
      </c>
      <c r="B72" s="62" t="s">
        <v>769</v>
      </c>
      <c r="C72" s="51" t="s">
        <v>486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40"/>
      <c r="Q72" s="138"/>
      <c r="R72" s="34"/>
    </row>
    <row r="73" spans="1:18" ht="12" customHeight="1" x14ac:dyDescent="0.25">
      <c r="A73" s="9" t="s">
        <v>462</v>
      </c>
      <c r="B73" s="62" t="s">
        <v>770</v>
      </c>
      <c r="C73" s="51" t="s">
        <v>484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40"/>
      <c r="Q73" s="138"/>
      <c r="R73" s="34"/>
    </row>
    <row r="74" spans="1:18" ht="12" customHeight="1" x14ac:dyDescent="0.25">
      <c r="A74" s="9" t="s">
        <v>461</v>
      </c>
      <c r="B74" s="62" t="s">
        <v>771</v>
      </c>
      <c r="C74" s="51" t="s">
        <v>482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40"/>
      <c r="Q74" s="138"/>
      <c r="R74" s="34"/>
    </row>
    <row r="75" spans="1:18" ht="12" customHeight="1" x14ac:dyDescent="0.25">
      <c r="A75" s="9" t="s">
        <v>463</v>
      </c>
      <c r="B75" s="62" t="s">
        <v>772</v>
      </c>
      <c r="C75" s="51" t="s">
        <v>480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40"/>
      <c r="Q75" s="138"/>
      <c r="R75" s="34"/>
    </row>
    <row r="76" spans="1:18" ht="12" customHeight="1" x14ac:dyDescent="0.25">
      <c r="A76" s="9" t="s">
        <v>773</v>
      </c>
      <c r="B76" s="62" t="s">
        <v>774</v>
      </c>
      <c r="C76" s="51" t="s">
        <v>476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40"/>
      <c r="Q76" s="138"/>
      <c r="R76" s="34"/>
    </row>
    <row r="77" spans="1:18" ht="12" customHeight="1" x14ac:dyDescent="0.25">
      <c r="A77" s="9" t="s">
        <v>775</v>
      </c>
      <c r="B77" s="62" t="s">
        <v>474</v>
      </c>
      <c r="C77" s="51" t="s">
        <v>473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40"/>
      <c r="Q77" s="138"/>
      <c r="R77" s="34"/>
    </row>
    <row r="78" spans="1:18" ht="12" customHeight="1" x14ac:dyDescent="0.25">
      <c r="A78" s="9" t="s">
        <v>776</v>
      </c>
      <c r="B78" s="62" t="s">
        <v>777</v>
      </c>
      <c r="C78" s="51" t="s">
        <v>471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40"/>
      <c r="Q78" s="138"/>
      <c r="R78" s="34"/>
    </row>
    <row r="79" spans="1:18" ht="12" customHeight="1" x14ac:dyDescent="0.25">
      <c r="A79" s="9" t="s">
        <v>778</v>
      </c>
      <c r="B79" s="64" t="s">
        <v>468</v>
      </c>
      <c r="C79" s="59" t="s">
        <v>467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139"/>
      <c r="R79" s="47"/>
    </row>
    <row r="80" spans="1:18" ht="12" customHeight="1" x14ac:dyDescent="0.25">
      <c r="A80" s="6" t="s">
        <v>359</v>
      </c>
      <c r="B80" s="90" t="s">
        <v>779</v>
      </c>
      <c r="C80" s="91"/>
      <c r="D80" s="92">
        <f>SUM(D65,D70,D79)</f>
        <v>0</v>
      </c>
      <c r="E80" s="92">
        <f t="shared" ref="E80:P80" si="11">SUM(E65,E70,E79)</f>
        <v>0</v>
      </c>
      <c r="F80" s="92">
        <f t="shared" si="11"/>
        <v>0</v>
      </c>
      <c r="G80" s="92">
        <f t="shared" si="11"/>
        <v>0</v>
      </c>
      <c r="H80" s="92">
        <f t="shared" si="11"/>
        <v>769</v>
      </c>
      <c r="I80" s="92">
        <f t="shared" si="11"/>
        <v>0</v>
      </c>
      <c r="J80" s="92">
        <f t="shared" si="11"/>
        <v>0</v>
      </c>
      <c r="K80" s="92">
        <f t="shared" si="11"/>
        <v>0</v>
      </c>
      <c r="L80" s="92">
        <f t="shared" si="11"/>
        <v>0</v>
      </c>
      <c r="M80" s="92">
        <f t="shared" si="11"/>
        <v>771</v>
      </c>
      <c r="N80" s="92">
        <f t="shared" si="11"/>
        <v>0</v>
      </c>
      <c r="O80" s="92">
        <f t="shared" si="11"/>
        <v>0</v>
      </c>
      <c r="P80" s="92">
        <f t="shared" si="11"/>
        <v>1540</v>
      </c>
      <c r="Q80" s="139"/>
      <c r="R80" s="47"/>
    </row>
    <row r="81" spans="1:18" ht="12" customHeight="1" x14ac:dyDescent="0.25">
      <c r="A81" s="9" t="s">
        <v>357</v>
      </c>
      <c r="B81" s="69" t="s">
        <v>780</v>
      </c>
      <c r="C81" s="70" t="s">
        <v>464</v>
      </c>
      <c r="D81" s="71">
        <f>SUM(D57,D80)</f>
        <v>5240</v>
      </c>
      <c r="E81" s="71">
        <f t="shared" ref="E81:O81" si="12">SUM(E57,E80)</f>
        <v>5290</v>
      </c>
      <c r="F81" s="71">
        <f t="shared" si="12"/>
        <v>5428</v>
      </c>
      <c r="G81" s="71">
        <f t="shared" si="12"/>
        <v>5242</v>
      </c>
      <c r="H81" s="71">
        <f t="shared" si="12"/>
        <v>6033</v>
      </c>
      <c r="I81" s="71">
        <f t="shared" si="12"/>
        <v>5199</v>
      </c>
      <c r="J81" s="71">
        <f t="shared" si="12"/>
        <v>5223</v>
      </c>
      <c r="K81" s="71">
        <f t="shared" si="12"/>
        <v>5238</v>
      </c>
      <c r="L81" s="71">
        <f t="shared" si="12"/>
        <v>5372</v>
      </c>
      <c r="M81" s="71">
        <f t="shared" si="12"/>
        <v>6008</v>
      </c>
      <c r="N81" s="71">
        <f t="shared" si="12"/>
        <v>5238</v>
      </c>
      <c r="O81" s="71">
        <f t="shared" si="12"/>
        <v>5353</v>
      </c>
      <c r="P81" s="71">
        <f t="shared" si="9"/>
        <v>64864</v>
      </c>
      <c r="Q81" s="139"/>
      <c r="R81" s="47"/>
    </row>
    <row r="82" spans="1:18" ht="12" customHeight="1" x14ac:dyDescent="0.25">
      <c r="A82" s="9" t="s">
        <v>355</v>
      </c>
      <c r="B82" s="73" t="s">
        <v>783</v>
      </c>
      <c r="C82" s="74" t="s">
        <v>784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139"/>
      <c r="R82" s="47"/>
    </row>
    <row r="83" spans="1:18" ht="12" customHeight="1" x14ac:dyDescent="0.25">
      <c r="A83" s="9" t="s">
        <v>353</v>
      </c>
      <c r="B83" s="76" t="s">
        <v>786</v>
      </c>
      <c r="C83" s="74" t="s">
        <v>787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139"/>
      <c r="R83" s="47"/>
    </row>
    <row r="84" spans="1:18" ht="12" customHeight="1" x14ac:dyDescent="0.25">
      <c r="A84" s="9" t="s">
        <v>781</v>
      </c>
      <c r="B84" s="75" t="s">
        <v>788</v>
      </c>
      <c r="C84" s="72" t="s">
        <v>789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40"/>
      <c r="Q84" s="138"/>
      <c r="R84" s="34"/>
    </row>
    <row r="85" spans="1:18" ht="12" customHeight="1" x14ac:dyDescent="0.25">
      <c r="A85" s="9" t="s">
        <v>782</v>
      </c>
      <c r="B85" s="75" t="s">
        <v>790</v>
      </c>
      <c r="C85" s="72" t="s">
        <v>791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40"/>
      <c r="Q85" s="138"/>
      <c r="R85" s="34"/>
    </row>
    <row r="86" spans="1:18" ht="12" customHeight="1" x14ac:dyDescent="0.25">
      <c r="A86" s="9" t="s">
        <v>347</v>
      </c>
      <c r="B86" s="76" t="s">
        <v>792</v>
      </c>
      <c r="C86" s="74" t="s">
        <v>793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139"/>
      <c r="R86" s="47"/>
    </row>
    <row r="87" spans="1:18" ht="12" customHeight="1" x14ac:dyDescent="0.25">
      <c r="A87" s="9" t="s">
        <v>345</v>
      </c>
      <c r="B87" s="75" t="s">
        <v>794</v>
      </c>
      <c r="C87" s="72" t="s">
        <v>795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40"/>
      <c r="Q87" s="138"/>
      <c r="R87" s="34"/>
    </row>
    <row r="88" spans="1:18" ht="12" customHeight="1" x14ac:dyDescent="0.25">
      <c r="A88" s="9" t="s">
        <v>342</v>
      </c>
      <c r="B88" s="75" t="s">
        <v>797</v>
      </c>
      <c r="C88" s="72" t="s">
        <v>798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40"/>
      <c r="Q88" s="138"/>
      <c r="R88" s="34"/>
    </row>
    <row r="89" spans="1:18" ht="12" customHeight="1" x14ac:dyDescent="0.25">
      <c r="A89" s="9" t="s">
        <v>339</v>
      </c>
      <c r="B89" s="75" t="s">
        <v>799</v>
      </c>
      <c r="C89" s="72" t="s">
        <v>800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40"/>
      <c r="Q89" s="138"/>
      <c r="R89" s="34"/>
    </row>
    <row r="90" spans="1:18" ht="12" customHeight="1" x14ac:dyDescent="0.25">
      <c r="A90" s="9" t="s">
        <v>785</v>
      </c>
      <c r="B90" s="77" t="s">
        <v>460</v>
      </c>
      <c r="C90" s="10" t="s">
        <v>459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139"/>
      <c r="R90" s="47"/>
    </row>
    <row r="91" spans="1:18" ht="12" customHeight="1" x14ac:dyDescent="0.25">
      <c r="A91" s="9" t="s">
        <v>334</v>
      </c>
      <c r="B91" s="77" t="s">
        <v>458</v>
      </c>
      <c r="C91" s="10" t="s">
        <v>457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139"/>
      <c r="R91" s="47"/>
    </row>
    <row r="92" spans="1:18" ht="12" customHeight="1" x14ac:dyDescent="0.25">
      <c r="A92" s="9" t="s">
        <v>332</v>
      </c>
      <c r="B92" s="77" t="s">
        <v>456</v>
      </c>
      <c r="C92" s="10" t="s">
        <v>455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40"/>
      <c r="Q92" s="138"/>
      <c r="R92" s="34"/>
    </row>
    <row r="93" spans="1:18" ht="12" customHeight="1" x14ac:dyDescent="0.25">
      <c r="A93" s="97" t="s">
        <v>330</v>
      </c>
      <c r="B93" s="78" t="s">
        <v>801</v>
      </c>
      <c r="C93" s="79" t="s">
        <v>453</v>
      </c>
      <c r="D93" s="71">
        <v>0</v>
      </c>
      <c r="E93" s="71">
        <v>0</v>
      </c>
      <c r="F93" s="71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1">
        <v>0</v>
      </c>
      <c r="M93" s="71">
        <v>0</v>
      </c>
      <c r="N93" s="71">
        <v>0</v>
      </c>
      <c r="O93" s="71">
        <v>0</v>
      </c>
      <c r="P93" s="71">
        <f t="shared" si="9"/>
        <v>0</v>
      </c>
      <c r="Q93" s="139"/>
      <c r="R93" s="47"/>
    </row>
    <row r="94" spans="1:18" ht="17.25" customHeight="1" x14ac:dyDescent="0.25">
      <c r="A94" s="2" t="s">
        <v>328</v>
      </c>
      <c r="B94" s="93" t="s">
        <v>451</v>
      </c>
      <c r="C94" s="94"/>
      <c r="D94" s="95">
        <f>SUM(D81,D93)</f>
        <v>5240</v>
      </c>
      <c r="E94" s="95">
        <f t="shared" ref="E94:O94" si="13">SUM(E81,E93)</f>
        <v>5290</v>
      </c>
      <c r="F94" s="95">
        <f t="shared" si="13"/>
        <v>5428</v>
      </c>
      <c r="G94" s="95">
        <f t="shared" si="13"/>
        <v>5242</v>
      </c>
      <c r="H94" s="95">
        <f t="shared" si="13"/>
        <v>6033</v>
      </c>
      <c r="I94" s="95">
        <f t="shared" si="13"/>
        <v>5199</v>
      </c>
      <c r="J94" s="95">
        <f t="shared" si="13"/>
        <v>5223</v>
      </c>
      <c r="K94" s="95">
        <f t="shared" si="13"/>
        <v>5238</v>
      </c>
      <c r="L94" s="95">
        <f t="shared" si="13"/>
        <v>5372</v>
      </c>
      <c r="M94" s="95">
        <f t="shared" si="13"/>
        <v>6008</v>
      </c>
      <c r="N94" s="95">
        <f t="shared" si="13"/>
        <v>5238</v>
      </c>
      <c r="O94" s="95">
        <f t="shared" si="13"/>
        <v>5353</v>
      </c>
      <c r="P94" s="95">
        <f t="shared" si="9"/>
        <v>64864</v>
      </c>
      <c r="Q94" s="139"/>
      <c r="R94" s="47"/>
    </row>
    <row r="95" spans="1:18" ht="12" customHeight="1" x14ac:dyDescent="0.25">
      <c r="A95" s="98" t="s">
        <v>796</v>
      </c>
      <c r="B95" s="49" t="s">
        <v>445</v>
      </c>
      <c r="C95" s="50" t="s">
        <v>802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138"/>
      <c r="R95" s="34"/>
    </row>
    <row r="96" spans="1:18" ht="12" customHeight="1" x14ac:dyDescent="0.25">
      <c r="A96" s="9" t="s">
        <v>324</v>
      </c>
      <c r="B96" s="52" t="s">
        <v>441</v>
      </c>
      <c r="C96" s="81" t="s">
        <v>440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40"/>
      <c r="Q96" s="138"/>
      <c r="R96" s="34"/>
    </row>
    <row r="97" spans="1:18" ht="12" customHeight="1" x14ac:dyDescent="0.25">
      <c r="A97" s="9" t="s">
        <v>322</v>
      </c>
      <c r="B97" s="53" t="s">
        <v>439</v>
      </c>
      <c r="C97" s="81" t="s">
        <v>438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40"/>
      <c r="Q97" s="138"/>
      <c r="R97" s="34"/>
    </row>
    <row r="98" spans="1:18" ht="12" customHeight="1" x14ac:dyDescent="0.25">
      <c r="A98" s="9" t="s">
        <v>320</v>
      </c>
      <c r="B98" s="53" t="s">
        <v>803</v>
      </c>
      <c r="C98" s="81" t="s">
        <v>436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40"/>
      <c r="Q98" s="138"/>
      <c r="R98" s="34"/>
    </row>
    <row r="99" spans="1:18" ht="12" customHeight="1" x14ac:dyDescent="0.25">
      <c r="A99" s="9" t="s">
        <v>318</v>
      </c>
      <c r="B99" s="53" t="s">
        <v>804</v>
      </c>
      <c r="C99" s="81" t="s">
        <v>434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40"/>
      <c r="Q99" s="138"/>
      <c r="R99" s="34"/>
    </row>
    <row r="100" spans="1:18" ht="12" customHeight="1" x14ac:dyDescent="0.25">
      <c r="A100" s="9" t="s">
        <v>316</v>
      </c>
      <c r="B100" s="53" t="s">
        <v>433</v>
      </c>
      <c r="C100" s="81" t="s">
        <v>432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40"/>
      <c r="Q100" s="138"/>
      <c r="R100" s="34"/>
    </row>
    <row r="101" spans="1:18" ht="12" customHeight="1" x14ac:dyDescent="0.25">
      <c r="A101" s="9" t="s">
        <v>314</v>
      </c>
      <c r="B101" s="53" t="s">
        <v>431</v>
      </c>
      <c r="C101" s="81" t="s">
        <v>430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40"/>
      <c r="Q101" s="138"/>
      <c r="R101" s="34"/>
    </row>
    <row r="102" spans="1:18" ht="12" customHeight="1" x14ac:dyDescent="0.25">
      <c r="A102" s="9" t="s">
        <v>312</v>
      </c>
      <c r="B102" s="57" t="s">
        <v>428</v>
      </c>
      <c r="C102" s="82" t="s">
        <v>427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139"/>
      <c r="R102" s="47"/>
    </row>
    <row r="103" spans="1:18" ht="12" customHeight="1" x14ac:dyDescent="0.25">
      <c r="A103" s="9" t="s">
        <v>310</v>
      </c>
      <c r="B103" s="53" t="s">
        <v>425</v>
      </c>
      <c r="C103" s="81" t="s">
        <v>424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40"/>
      <c r="Q103" s="138"/>
      <c r="R103" s="34"/>
    </row>
    <row r="104" spans="1:18" ht="12" customHeight="1" x14ac:dyDescent="0.25">
      <c r="A104" s="9" t="s">
        <v>308</v>
      </c>
      <c r="B104" s="53" t="s">
        <v>422</v>
      </c>
      <c r="C104" s="81" t="s">
        <v>421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40"/>
      <c r="Q104" s="138"/>
      <c r="R104" s="34"/>
    </row>
    <row r="105" spans="1:18" ht="12" customHeight="1" x14ac:dyDescent="0.25">
      <c r="A105" s="9" t="s">
        <v>306</v>
      </c>
      <c r="B105" s="53" t="s">
        <v>419</v>
      </c>
      <c r="C105" s="81" t="s">
        <v>418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40"/>
      <c r="Q105" s="138"/>
      <c r="R105" s="34"/>
    </row>
    <row r="106" spans="1:18" ht="12" customHeight="1" x14ac:dyDescent="0.25">
      <c r="A106" s="9" t="s">
        <v>304</v>
      </c>
      <c r="B106" s="53" t="s">
        <v>806</v>
      </c>
      <c r="C106" s="81" t="s">
        <v>415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40"/>
      <c r="Q106" s="138"/>
      <c r="R106" s="34"/>
    </row>
    <row r="107" spans="1:18" ht="12" customHeight="1" x14ac:dyDescent="0.25">
      <c r="A107" s="9" t="s">
        <v>302</v>
      </c>
      <c r="B107" s="53" t="s">
        <v>807</v>
      </c>
      <c r="C107" s="81" t="s">
        <v>412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40"/>
      <c r="Q107" s="138"/>
      <c r="R107" s="34"/>
    </row>
    <row r="108" spans="1:18" ht="12" customHeight="1" x14ac:dyDescent="0.25">
      <c r="A108" s="9" t="s">
        <v>300</v>
      </c>
      <c r="B108" s="60" t="s">
        <v>808</v>
      </c>
      <c r="C108" s="22" t="s">
        <v>409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139"/>
      <c r="R108" s="47"/>
    </row>
    <row r="109" spans="1:18" ht="12" customHeight="1" x14ac:dyDescent="0.25">
      <c r="A109" s="9" t="s">
        <v>298</v>
      </c>
      <c r="B109" s="53" t="s">
        <v>809</v>
      </c>
      <c r="C109" s="81" t="s">
        <v>376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40"/>
      <c r="Q109" s="138"/>
      <c r="R109" s="34"/>
    </row>
    <row r="110" spans="1:18" ht="12" customHeight="1" x14ac:dyDescent="0.25">
      <c r="A110" s="9" t="s">
        <v>296</v>
      </c>
      <c r="B110" s="53" t="s">
        <v>375</v>
      </c>
      <c r="C110" s="81" t="s">
        <v>374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40"/>
      <c r="Q110" s="138"/>
      <c r="R110" s="34"/>
    </row>
    <row r="111" spans="1:18" ht="12" customHeight="1" x14ac:dyDescent="0.25">
      <c r="A111" s="9" t="s">
        <v>805</v>
      </c>
      <c r="B111" s="57" t="s">
        <v>372</v>
      </c>
      <c r="C111" s="82" t="s">
        <v>371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139"/>
      <c r="R111" s="47"/>
    </row>
    <row r="112" spans="1:18" ht="12" customHeight="1" x14ac:dyDescent="0.25">
      <c r="A112" s="9" t="s">
        <v>290</v>
      </c>
      <c r="B112" s="53" t="s">
        <v>369</v>
      </c>
      <c r="C112" s="81" t="s">
        <v>368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40"/>
      <c r="Q112" s="138"/>
      <c r="R112" s="34"/>
    </row>
    <row r="113" spans="1:18" ht="12" customHeight="1" x14ac:dyDescent="0.25">
      <c r="A113" s="9" t="s">
        <v>288</v>
      </c>
      <c r="B113" s="53" t="s">
        <v>811</v>
      </c>
      <c r="C113" s="81" t="s">
        <v>365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40"/>
      <c r="Q113" s="138"/>
      <c r="R113" s="34"/>
    </row>
    <row r="114" spans="1:18" ht="12" customHeight="1" x14ac:dyDescent="0.25">
      <c r="A114" s="9" t="s">
        <v>286</v>
      </c>
      <c r="B114" s="53" t="s">
        <v>350</v>
      </c>
      <c r="C114" s="81" t="s">
        <v>349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40"/>
      <c r="Q114" s="138"/>
      <c r="R114" s="34"/>
    </row>
    <row r="115" spans="1:18" ht="12" customHeight="1" x14ac:dyDescent="0.25">
      <c r="A115" s="9" t="s">
        <v>284</v>
      </c>
      <c r="B115" s="53" t="s">
        <v>348</v>
      </c>
      <c r="C115" s="81" t="s">
        <v>343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40"/>
      <c r="Q115" s="138"/>
      <c r="R115" s="34"/>
    </row>
    <row r="116" spans="1:18" ht="12" customHeight="1" x14ac:dyDescent="0.25">
      <c r="A116" s="9" t="s">
        <v>282</v>
      </c>
      <c r="B116" s="53" t="s">
        <v>341</v>
      </c>
      <c r="C116" s="81" t="s">
        <v>340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40"/>
      <c r="Q116" s="138"/>
      <c r="R116" s="34"/>
    </row>
    <row r="117" spans="1:18" ht="12" customHeight="1" x14ac:dyDescent="0.25">
      <c r="A117" s="9" t="s">
        <v>280</v>
      </c>
      <c r="B117" s="53" t="s">
        <v>338</v>
      </c>
      <c r="C117" s="81" t="s">
        <v>337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40"/>
      <c r="Q117" s="138"/>
      <c r="R117" s="34"/>
    </row>
    <row r="118" spans="1:18" ht="12" customHeight="1" x14ac:dyDescent="0.25">
      <c r="A118" s="9" t="s">
        <v>278</v>
      </c>
      <c r="B118" s="53" t="s">
        <v>335</v>
      </c>
      <c r="C118" s="81" t="s">
        <v>326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40"/>
      <c r="Q118" s="138"/>
      <c r="R118" s="34"/>
    </row>
    <row r="119" spans="1:18" ht="12" customHeight="1" x14ac:dyDescent="0.25">
      <c r="A119" s="9" t="s">
        <v>276</v>
      </c>
      <c r="B119" s="53" t="s">
        <v>818</v>
      </c>
      <c r="C119" s="81" t="s">
        <v>294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40"/>
      <c r="Q119" s="138"/>
      <c r="R119" s="34"/>
    </row>
    <row r="120" spans="1:18" ht="12" customHeight="1" x14ac:dyDescent="0.25">
      <c r="A120" s="9" t="s">
        <v>274</v>
      </c>
      <c r="B120" s="57" t="s">
        <v>292</v>
      </c>
      <c r="C120" s="82" t="s">
        <v>291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139"/>
      <c r="R120" s="47"/>
    </row>
    <row r="121" spans="1:18" ht="12" customHeight="1" x14ac:dyDescent="0.25">
      <c r="A121" s="9" t="s">
        <v>272</v>
      </c>
      <c r="B121" s="53" t="s">
        <v>265</v>
      </c>
      <c r="C121" s="81" t="s">
        <v>264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40"/>
      <c r="Q121" s="138"/>
      <c r="R121" s="34"/>
    </row>
    <row r="122" spans="1:18" ht="12" customHeight="1" x14ac:dyDescent="0.25">
      <c r="A122" s="9" t="s">
        <v>270</v>
      </c>
      <c r="B122" s="60" t="s">
        <v>262</v>
      </c>
      <c r="C122" s="22" t="s">
        <v>261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139"/>
      <c r="R122" s="47"/>
    </row>
    <row r="123" spans="1:18" ht="12" customHeight="1" x14ac:dyDescent="0.25">
      <c r="A123" s="9" t="s">
        <v>268</v>
      </c>
      <c r="B123" s="62" t="s">
        <v>259</v>
      </c>
      <c r="C123" s="81" t="s">
        <v>258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40"/>
      <c r="Q123" s="138"/>
      <c r="R123" s="34"/>
    </row>
    <row r="124" spans="1:18" ht="12" customHeight="1" x14ac:dyDescent="0.25">
      <c r="A124" s="9" t="s">
        <v>810</v>
      </c>
      <c r="B124" s="62" t="s">
        <v>256</v>
      </c>
      <c r="C124" s="81" t="s">
        <v>251</v>
      </c>
      <c r="D124" s="38">
        <v>10</v>
      </c>
      <c r="E124" s="38">
        <v>10</v>
      </c>
      <c r="F124" s="38">
        <v>10</v>
      </c>
      <c r="G124" s="38">
        <v>10</v>
      </c>
      <c r="H124" s="38">
        <v>10</v>
      </c>
      <c r="I124" s="38">
        <v>10</v>
      </c>
      <c r="J124" s="38">
        <v>10</v>
      </c>
      <c r="K124" s="38">
        <v>10</v>
      </c>
      <c r="L124" s="38">
        <v>10</v>
      </c>
      <c r="M124" s="38">
        <v>10</v>
      </c>
      <c r="N124" s="38">
        <v>10</v>
      </c>
      <c r="O124" s="38">
        <v>10</v>
      </c>
      <c r="P124" s="40">
        <f t="shared" ref="P124:P168" si="14">SUM(D124:O124)</f>
        <v>120</v>
      </c>
      <c r="Q124" s="138"/>
      <c r="R124" s="34"/>
    </row>
    <row r="125" spans="1:18" ht="12" customHeight="1" x14ac:dyDescent="0.25">
      <c r="A125" s="9" t="s">
        <v>812</v>
      </c>
      <c r="B125" s="62" t="s">
        <v>249</v>
      </c>
      <c r="C125" s="81" t="s">
        <v>247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40"/>
      <c r="Q125" s="138"/>
      <c r="R125" s="34"/>
    </row>
    <row r="126" spans="1:18" ht="12" customHeight="1" x14ac:dyDescent="0.25">
      <c r="A126" s="9" t="s">
        <v>813</v>
      </c>
      <c r="B126" s="62" t="s">
        <v>826</v>
      </c>
      <c r="C126" s="81" t="s">
        <v>235</v>
      </c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40"/>
      <c r="Q126" s="138"/>
      <c r="R126" s="34"/>
    </row>
    <row r="127" spans="1:18" ht="12" customHeight="1" x14ac:dyDescent="0.25">
      <c r="A127" s="9" t="s">
        <v>814</v>
      </c>
      <c r="B127" s="62" t="s">
        <v>233</v>
      </c>
      <c r="C127" s="81" t="s">
        <v>232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40"/>
      <c r="Q127" s="138"/>
      <c r="R127" s="34"/>
    </row>
    <row r="128" spans="1:18" ht="12" customHeight="1" x14ac:dyDescent="0.25">
      <c r="A128" s="9" t="s">
        <v>815</v>
      </c>
      <c r="B128" s="62" t="s">
        <v>230</v>
      </c>
      <c r="C128" s="81" t="s">
        <v>229</v>
      </c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40"/>
      <c r="Q128" s="138"/>
      <c r="R128" s="34"/>
    </row>
    <row r="129" spans="1:18" ht="12" customHeight="1" x14ac:dyDescent="0.25">
      <c r="A129" s="9" t="s">
        <v>816</v>
      </c>
      <c r="B129" s="62" t="s">
        <v>227</v>
      </c>
      <c r="C129" s="81" t="s">
        <v>226</v>
      </c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40"/>
      <c r="Q129" s="138"/>
      <c r="R129" s="34"/>
    </row>
    <row r="130" spans="1:18" ht="12" customHeight="1" x14ac:dyDescent="0.25">
      <c r="A130" s="9" t="s">
        <v>817</v>
      </c>
      <c r="B130" s="62" t="s">
        <v>831</v>
      </c>
      <c r="C130" s="81" t="s">
        <v>217</v>
      </c>
      <c r="D130" s="38"/>
      <c r="E130" s="38"/>
      <c r="F130" s="38">
        <v>1</v>
      </c>
      <c r="G130" s="38"/>
      <c r="H130" s="38"/>
      <c r="I130" s="38">
        <v>2</v>
      </c>
      <c r="J130" s="38"/>
      <c r="K130" s="38"/>
      <c r="L130" s="38">
        <v>2</v>
      </c>
      <c r="M130" s="38"/>
      <c r="N130" s="38"/>
      <c r="O130" s="38">
        <v>2</v>
      </c>
      <c r="P130" s="40">
        <f t="shared" si="14"/>
        <v>7</v>
      </c>
      <c r="Q130" s="138"/>
      <c r="R130" s="34"/>
    </row>
    <row r="131" spans="1:18" ht="12" customHeight="1" x14ac:dyDescent="0.25">
      <c r="A131" s="9" t="s">
        <v>819</v>
      </c>
      <c r="B131" s="62" t="s">
        <v>833</v>
      </c>
      <c r="C131" s="81" t="s">
        <v>206</v>
      </c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40"/>
      <c r="Q131" s="138"/>
      <c r="R131" s="34"/>
    </row>
    <row r="132" spans="1:18" ht="12" customHeight="1" x14ac:dyDescent="0.25">
      <c r="A132" s="9" t="s">
        <v>820</v>
      </c>
      <c r="B132" s="62" t="s">
        <v>835</v>
      </c>
      <c r="C132" s="81" t="s">
        <v>888</v>
      </c>
      <c r="D132" s="38"/>
      <c r="E132" s="38"/>
      <c r="F132" s="38"/>
      <c r="G132" s="38"/>
      <c r="H132" s="38"/>
      <c r="I132" s="38">
        <v>1</v>
      </c>
      <c r="J132" s="38"/>
      <c r="K132" s="38"/>
      <c r="L132" s="38"/>
      <c r="M132" s="38"/>
      <c r="N132" s="38"/>
      <c r="O132" s="38"/>
      <c r="P132" s="40"/>
      <c r="Q132" s="138"/>
      <c r="R132" s="34"/>
    </row>
    <row r="133" spans="1:18" ht="12" customHeight="1" x14ac:dyDescent="0.25">
      <c r="A133" s="9" t="s">
        <v>821</v>
      </c>
      <c r="B133" s="64" t="s">
        <v>837</v>
      </c>
      <c r="C133" s="22" t="s">
        <v>194</v>
      </c>
      <c r="D133" s="40">
        <f>SUM(D123:D132)</f>
        <v>10</v>
      </c>
      <c r="E133" s="40">
        <f t="shared" ref="E133:O133" si="15">SUM(E123:E132)</f>
        <v>10</v>
      </c>
      <c r="F133" s="40">
        <f t="shared" si="15"/>
        <v>11</v>
      </c>
      <c r="G133" s="40">
        <f t="shared" si="15"/>
        <v>10</v>
      </c>
      <c r="H133" s="40">
        <f t="shared" si="15"/>
        <v>10</v>
      </c>
      <c r="I133" s="40">
        <f t="shared" si="15"/>
        <v>13</v>
      </c>
      <c r="J133" s="40">
        <f t="shared" si="15"/>
        <v>10</v>
      </c>
      <c r="K133" s="40">
        <f t="shared" si="15"/>
        <v>10</v>
      </c>
      <c r="L133" s="40">
        <f t="shared" si="15"/>
        <v>12</v>
      </c>
      <c r="M133" s="40">
        <f t="shared" si="15"/>
        <v>10</v>
      </c>
      <c r="N133" s="40">
        <f t="shared" si="15"/>
        <v>10</v>
      </c>
      <c r="O133" s="40">
        <f t="shared" si="15"/>
        <v>12</v>
      </c>
      <c r="P133" s="40">
        <f t="shared" si="14"/>
        <v>128</v>
      </c>
      <c r="Q133" s="139"/>
      <c r="R133" s="47"/>
    </row>
    <row r="134" spans="1:18" ht="12" customHeight="1" x14ac:dyDescent="0.25">
      <c r="A134" s="9" t="s">
        <v>822</v>
      </c>
      <c r="B134" s="62" t="s">
        <v>168</v>
      </c>
      <c r="C134" s="81" t="s">
        <v>167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40"/>
      <c r="Q134" s="138"/>
      <c r="R134" s="34"/>
    </row>
    <row r="135" spans="1:18" ht="12" customHeight="1" x14ac:dyDescent="0.25">
      <c r="A135" s="9" t="s">
        <v>823</v>
      </c>
      <c r="B135" s="53" t="s">
        <v>840</v>
      </c>
      <c r="C135" s="81" t="s">
        <v>154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40"/>
      <c r="Q135" s="138"/>
      <c r="R135" s="34"/>
    </row>
    <row r="136" spans="1:18" ht="12" customHeight="1" x14ac:dyDescent="0.25">
      <c r="A136" s="9" t="s">
        <v>824</v>
      </c>
      <c r="B136" s="62" t="s">
        <v>842</v>
      </c>
      <c r="C136" s="81" t="s">
        <v>141</v>
      </c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40"/>
      <c r="Q136" s="138"/>
      <c r="R136" s="34"/>
    </row>
    <row r="137" spans="1:18" ht="12" customHeight="1" x14ac:dyDescent="0.25">
      <c r="A137" s="9" t="s">
        <v>825</v>
      </c>
      <c r="B137" s="60" t="s">
        <v>139</v>
      </c>
      <c r="C137" s="22" t="s">
        <v>138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139"/>
      <c r="R137" s="47"/>
    </row>
    <row r="138" spans="1:18" ht="12" customHeight="1" x14ac:dyDescent="0.25">
      <c r="A138" s="6" t="s">
        <v>827</v>
      </c>
      <c r="B138" s="90" t="s">
        <v>845</v>
      </c>
      <c r="C138" s="20"/>
      <c r="D138" s="92">
        <f>SUM(D133)</f>
        <v>10</v>
      </c>
      <c r="E138" s="92">
        <f t="shared" ref="E138:O138" si="16">SUM(E133)</f>
        <v>10</v>
      </c>
      <c r="F138" s="92">
        <f t="shared" si="16"/>
        <v>11</v>
      </c>
      <c r="G138" s="92">
        <f t="shared" si="16"/>
        <v>10</v>
      </c>
      <c r="H138" s="92">
        <f t="shared" si="16"/>
        <v>10</v>
      </c>
      <c r="I138" s="92">
        <f t="shared" si="16"/>
        <v>13</v>
      </c>
      <c r="J138" s="92">
        <f t="shared" si="16"/>
        <v>10</v>
      </c>
      <c r="K138" s="92">
        <f t="shared" si="16"/>
        <v>10</v>
      </c>
      <c r="L138" s="92">
        <f t="shared" si="16"/>
        <v>12</v>
      </c>
      <c r="M138" s="92">
        <f t="shared" si="16"/>
        <v>10</v>
      </c>
      <c r="N138" s="92">
        <f t="shared" si="16"/>
        <v>10</v>
      </c>
      <c r="O138" s="92">
        <f t="shared" si="16"/>
        <v>12</v>
      </c>
      <c r="P138" s="92">
        <f t="shared" si="14"/>
        <v>128</v>
      </c>
      <c r="Q138" s="139"/>
      <c r="R138" s="47"/>
    </row>
    <row r="139" spans="1:18" ht="12" customHeight="1" x14ac:dyDescent="0.25">
      <c r="A139" s="9" t="s">
        <v>828</v>
      </c>
      <c r="B139" s="53" t="s">
        <v>408</v>
      </c>
      <c r="C139" s="81" t="s">
        <v>407</v>
      </c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40"/>
      <c r="Q139" s="138"/>
      <c r="R139" s="34"/>
    </row>
    <row r="140" spans="1:18" ht="12" customHeight="1" x14ac:dyDescent="0.25">
      <c r="A140" s="9" t="s">
        <v>829</v>
      </c>
      <c r="B140" s="53" t="s">
        <v>406</v>
      </c>
      <c r="C140" s="81" t="s">
        <v>405</v>
      </c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40"/>
      <c r="Q140" s="138"/>
      <c r="R140" s="34"/>
    </row>
    <row r="141" spans="1:18" ht="12" customHeight="1" x14ac:dyDescent="0.25">
      <c r="A141" s="9" t="s">
        <v>830</v>
      </c>
      <c r="B141" s="53" t="s">
        <v>848</v>
      </c>
      <c r="C141" s="81" t="s">
        <v>403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40"/>
      <c r="Q141" s="138"/>
      <c r="R141" s="34"/>
    </row>
    <row r="142" spans="1:18" ht="12" customHeight="1" x14ac:dyDescent="0.25">
      <c r="A142" s="9" t="s">
        <v>832</v>
      </c>
      <c r="B142" s="53" t="s">
        <v>849</v>
      </c>
      <c r="C142" s="81" t="s">
        <v>396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40"/>
      <c r="Q142" s="138"/>
      <c r="R142" s="34"/>
    </row>
    <row r="143" spans="1:18" ht="12" customHeight="1" x14ac:dyDescent="0.25">
      <c r="A143" s="9" t="s">
        <v>834</v>
      </c>
      <c r="B143" s="53" t="s">
        <v>385</v>
      </c>
      <c r="C143" s="81" t="s">
        <v>384</v>
      </c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40"/>
      <c r="Q143" s="138"/>
      <c r="R143" s="34"/>
    </row>
    <row r="144" spans="1:18" ht="12" customHeight="1" x14ac:dyDescent="0.25">
      <c r="A144" s="9" t="s">
        <v>836</v>
      </c>
      <c r="B144" s="60" t="s">
        <v>382</v>
      </c>
      <c r="C144" s="22" t="s">
        <v>381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139"/>
      <c r="R144" s="47"/>
    </row>
    <row r="145" spans="1:18" ht="12" customHeight="1" x14ac:dyDescent="0.25">
      <c r="A145" s="9" t="s">
        <v>838</v>
      </c>
      <c r="B145" s="62" t="s">
        <v>851</v>
      </c>
      <c r="C145" s="81" t="s">
        <v>189</v>
      </c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40"/>
      <c r="Q145" s="138"/>
      <c r="R145" s="34"/>
    </row>
    <row r="146" spans="1:18" ht="12" customHeight="1" x14ac:dyDescent="0.25">
      <c r="A146" s="9" t="s">
        <v>839</v>
      </c>
      <c r="B146" s="62" t="s">
        <v>852</v>
      </c>
      <c r="C146" s="81" t="s">
        <v>184</v>
      </c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40"/>
      <c r="Q146" s="138"/>
      <c r="R146" s="34"/>
    </row>
    <row r="147" spans="1:18" ht="12" customHeight="1" x14ac:dyDescent="0.25">
      <c r="A147" s="9" t="s">
        <v>841</v>
      </c>
      <c r="B147" s="62" t="s">
        <v>182</v>
      </c>
      <c r="C147" s="81" t="s">
        <v>181</v>
      </c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40"/>
      <c r="Q147" s="138"/>
      <c r="R147" s="34"/>
    </row>
    <row r="148" spans="1:18" ht="12" customHeight="1" x14ac:dyDescent="0.25">
      <c r="A148" s="9" t="s">
        <v>843</v>
      </c>
      <c r="B148" s="62" t="s">
        <v>853</v>
      </c>
      <c r="C148" s="81" t="s">
        <v>176</v>
      </c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40"/>
      <c r="Q148" s="138"/>
      <c r="R148" s="34"/>
    </row>
    <row r="149" spans="1:18" ht="12" customHeight="1" x14ac:dyDescent="0.25">
      <c r="A149" s="9" t="s">
        <v>844</v>
      </c>
      <c r="B149" s="62" t="s">
        <v>174</v>
      </c>
      <c r="C149" s="81" t="s">
        <v>173</v>
      </c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40"/>
      <c r="Q149" s="138"/>
      <c r="R149" s="34"/>
    </row>
    <row r="150" spans="1:18" ht="12" customHeight="1" x14ac:dyDescent="0.25">
      <c r="A150" s="9" t="s">
        <v>846</v>
      </c>
      <c r="B150" s="60" t="s">
        <v>171</v>
      </c>
      <c r="C150" s="22" t="s">
        <v>170</v>
      </c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139"/>
      <c r="R150" s="47"/>
    </row>
    <row r="151" spans="1:18" ht="12" customHeight="1" x14ac:dyDescent="0.25">
      <c r="A151" s="9" t="s">
        <v>847</v>
      </c>
      <c r="B151" s="62" t="s">
        <v>136</v>
      </c>
      <c r="C151" s="81" t="s">
        <v>135</v>
      </c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40"/>
      <c r="Q151" s="138"/>
      <c r="R151" s="34"/>
    </row>
    <row r="152" spans="1:18" ht="12" customHeight="1" x14ac:dyDescent="0.25">
      <c r="A152" s="9" t="s">
        <v>203</v>
      </c>
      <c r="B152" s="53" t="s">
        <v>854</v>
      </c>
      <c r="C152" s="81" t="s">
        <v>121</v>
      </c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40"/>
      <c r="Q152" s="138"/>
      <c r="R152" s="34"/>
    </row>
    <row r="153" spans="1:18" ht="12" customHeight="1" x14ac:dyDescent="0.25">
      <c r="A153" s="9" t="s">
        <v>201</v>
      </c>
      <c r="B153" s="62" t="s">
        <v>856</v>
      </c>
      <c r="C153" s="81" t="s">
        <v>98</v>
      </c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40"/>
      <c r="Q153" s="138"/>
      <c r="R153" s="34"/>
    </row>
    <row r="154" spans="1:18" ht="12" customHeight="1" x14ac:dyDescent="0.25">
      <c r="A154" s="9" t="s">
        <v>199</v>
      </c>
      <c r="B154" s="60" t="s">
        <v>96</v>
      </c>
      <c r="C154" s="22" t="s">
        <v>95</v>
      </c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139"/>
      <c r="R154" s="47"/>
    </row>
    <row r="155" spans="1:18" ht="12" customHeight="1" x14ac:dyDescent="0.25">
      <c r="A155" s="6" t="s">
        <v>850</v>
      </c>
      <c r="B155" s="90" t="s">
        <v>857</v>
      </c>
      <c r="C155" s="20"/>
      <c r="D155" s="92">
        <v>0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f t="shared" si="14"/>
        <v>0</v>
      </c>
      <c r="Q155" s="139"/>
      <c r="R155" s="47"/>
    </row>
    <row r="156" spans="1:18" ht="12" customHeight="1" x14ac:dyDescent="0.25">
      <c r="A156" s="97" t="s">
        <v>193</v>
      </c>
      <c r="B156" s="83" t="s">
        <v>93</v>
      </c>
      <c r="C156" s="84" t="s">
        <v>92</v>
      </c>
      <c r="D156" s="71">
        <f>SUM(D138,D155)</f>
        <v>10</v>
      </c>
      <c r="E156" s="71">
        <f t="shared" ref="E156:P156" si="17">SUM(E138,E155)</f>
        <v>10</v>
      </c>
      <c r="F156" s="71">
        <f t="shared" si="17"/>
        <v>11</v>
      </c>
      <c r="G156" s="71">
        <f t="shared" si="17"/>
        <v>10</v>
      </c>
      <c r="H156" s="71">
        <f t="shared" si="17"/>
        <v>10</v>
      </c>
      <c r="I156" s="71">
        <f t="shared" si="17"/>
        <v>13</v>
      </c>
      <c r="J156" s="71">
        <f t="shared" si="17"/>
        <v>10</v>
      </c>
      <c r="K156" s="71">
        <f t="shared" si="17"/>
        <v>10</v>
      </c>
      <c r="L156" s="71">
        <f t="shared" si="17"/>
        <v>12</v>
      </c>
      <c r="M156" s="71">
        <f t="shared" si="17"/>
        <v>10</v>
      </c>
      <c r="N156" s="71">
        <f t="shared" si="17"/>
        <v>10</v>
      </c>
      <c r="O156" s="71">
        <f t="shared" si="17"/>
        <v>12</v>
      </c>
      <c r="P156" s="71">
        <f t="shared" si="17"/>
        <v>128</v>
      </c>
      <c r="Q156" s="139"/>
      <c r="R156" s="47"/>
    </row>
    <row r="157" spans="1:18" ht="12" customHeight="1" x14ac:dyDescent="0.25">
      <c r="A157" s="99" t="s">
        <v>191</v>
      </c>
      <c r="B157" s="85" t="s">
        <v>858</v>
      </c>
      <c r="C157" s="85"/>
      <c r="D157" s="100">
        <f>D175+D156-D57</f>
        <v>-66</v>
      </c>
      <c r="E157" s="100">
        <f t="shared" ref="E157:O157" si="18">E175+E156-E57</f>
        <v>-118</v>
      </c>
      <c r="F157" s="100">
        <f t="shared" si="18"/>
        <v>-255</v>
      </c>
      <c r="G157" s="100">
        <f t="shared" si="18"/>
        <v>-70</v>
      </c>
      <c r="H157" s="100">
        <f t="shared" si="18"/>
        <v>-92</v>
      </c>
      <c r="I157" s="100">
        <f t="shared" si="18"/>
        <v>-24</v>
      </c>
      <c r="J157" s="100">
        <f t="shared" si="18"/>
        <v>-51</v>
      </c>
      <c r="K157" s="100">
        <f t="shared" si="18"/>
        <v>-66</v>
      </c>
      <c r="L157" s="100">
        <f t="shared" si="18"/>
        <v>-198</v>
      </c>
      <c r="M157" s="100">
        <f t="shared" si="18"/>
        <v>-65</v>
      </c>
      <c r="N157" s="100">
        <f t="shared" si="18"/>
        <v>-66</v>
      </c>
      <c r="O157" s="100">
        <f t="shared" si="18"/>
        <v>-177</v>
      </c>
      <c r="P157" s="100">
        <f>SUM(D157:O157)</f>
        <v>-1248</v>
      </c>
      <c r="Q157" s="139"/>
      <c r="R157" s="47"/>
    </row>
    <row r="158" spans="1:18" ht="12" customHeight="1" x14ac:dyDescent="0.25">
      <c r="A158" s="99" t="s">
        <v>188</v>
      </c>
      <c r="B158" s="85" t="s">
        <v>859</v>
      </c>
      <c r="C158" s="85"/>
      <c r="D158" s="100">
        <f>D172-D80</f>
        <v>2788</v>
      </c>
      <c r="E158" s="100">
        <f t="shared" ref="E158:O158" si="19">E172-E80</f>
        <v>0</v>
      </c>
      <c r="F158" s="100">
        <f t="shared" si="19"/>
        <v>0</v>
      </c>
      <c r="G158" s="100">
        <f t="shared" si="19"/>
        <v>0</v>
      </c>
      <c r="H158" s="100">
        <f t="shared" si="19"/>
        <v>-769</v>
      </c>
      <c r="I158" s="100">
        <f t="shared" si="19"/>
        <v>0</v>
      </c>
      <c r="J158" s="100">
        <f t="shared" si="19"/>
        <v>0</v>
      </c>
      <c r="K158" s="100">
        <f t="shared" si="19"/>
        <v>0</v>
      </c>
      <c r="L158" s="100">
        <f t="shared" si="19"/>
        <v>0</v>
      </c>
      <c r="M158" s="100">
        <f t="shared" si="19"/>
        <v>-771</v>
      </c>
      <c r="N158" s="100">
        <f t="shared" si="19"/>
        <v>0</v>
      </c>
      <c r="O158" s="100">
        <f t="shared" si="19"/>
        <v>0</v>
      </c>
      <c r="P158" s="100">
        <f t="shared" si="14"/>
        <v>1248</v>
      </c>
      <c r="Q158" s="139"/>
      <c r="R158" s="47"/>
    </row>
    <row r="159" spans="1:18" ht="12" hidden="1" customHeight="1" x14ac:dyDescent="0.25">
      <c r="A159" s="9" t="s">
        <v>186</v>
      </c>
      <c r="B159" s="75" t="s">
        <v>90</v>
      </c>
      <c r="C159" s="72" t="s">
        <v>88</v>
      </c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40">
        <f t="shared" si="14"/>
        <v>0</v>
      </c>
      <c r="Q159" s="138"/>
      <c r="R159" s="34"/>
    </row>
    <row r="160" spans="1:18" ht="12" hidden="1" customHeight="1" x14ac:dyDescent="0.25">
      <c r="A160" s="9" t="s">
        <v>183</v>
      </c>
      <c r="B160" s="62" t="s">
        <v>86</v>
      </c>
      <c r="C160" s="72" t="s">
        <v>85</v>
      </c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40">
        <f t="shared" si="14"/>
        <v>0</v>
      </c>
      <c r="Q160" s="138"/>
      <c r="R160" s="34"/>
    </row>
    <row r="161" spans="1:18" ht="12" hidden="1" customHeight="1" x14ac:dyDescent="0.25">
      <c r="A161" s="9" t="s">
        <v>180</v>
      </c>
      <c r="B161" s="75" t="s">
        <v>860</v>
      </c>
      <c r="C161" s="72" t="s">
        <v>80</v>
      </c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40">
        <f t="shared" si="14"/>
        <v>0</v>
      </c>
      <c r="Q161" s="138"/>
      <c r="R161" s="34"/>
    </row>
    <row r="162" spans="1:18" ht="12" customHeight="1" x14ac:dyDescent="0.25">
      <c r="A162" s="9" t="s">
        <v>178</v>
      </c>
      <c r="B162" s="73" t="s">
        <v>78</v>
      </c>
      <c r="C162" s="74" t="s">
        <v>77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139"/>
      <c r="R162" s="47"/>
    </row>
    <row r="163" spans="1:18" ht="12" hidden="1" customHeight="1" x14ac:dyDescent="0.25">
      <c r="A163" s="9" t="s">
        <v>175</v>
      </c>
      <c r="B163" s="62" t="s">
        <v>861</v>
      </c>
      <c r="C163" s="72" t="s">
        <v>72</v>
      </c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40"/>
      <c r="Q163" s="138"/>
      <c r="R163" s="34"/>
    </row>
    <row r="164" spans="1:18" ht="12" hidden="1" customHeight="1" x14ac:dyDescent="0.25">
      <c r="A164" s="9" t="s">
        <v>855</v>
      </c>
      <c r="B164" s="75" t="s">
        <v>70</v>
      </c>
      <c r="C164" s="72" t="s">
        <v>69</v>
      </c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40"/>
      <c r="Q164" s="138"/>
      <c r="R164" s="34"/>
    </row>
    <row r="165" spans="1:18" ht="12" hidden="1" customHeight="1" x14ac:dyDescent="0.25">
      <c r="A165" s="9" t="s">
        <v>169</v>
      </c>
      <c r="B165" s="62" t="s">
        <v>862</v>
      </c>
      <c r="C165" s="72" t="s">
        <v>64</v>
      </c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40"/>
      <c r="Q165" s="138"/>
      <c r="R165" s="34"/>
    </row>
    <row r="166" spans="1:18" ht="12" hidden="1" customHeight="1" x14ac:dyDescent="0.25">
      <c r="A166" s="9" t="s">
        <v>166</v>
      </c>
      <c r="B166" s="75" t="s">
        <v>62</v>
      </c>
      <c r="C166" s="72" t="s">
        <v>61</v>
      </c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40"/>
      <c r="Q166" s="138"/>
      <c r="R166" s="34"/>
    </row>
    <row r="167" spans="1:18" ht="12" customHeight="1" x14ac:dyDescent="0.25">
      <c r="A167" s="9" t="s">
        <v>165</v>
      </c>
      <c r="B167" s="76" t="s">
        <v>59</v>
      </c>
      <c r="C167" s="74" t="s">
        <v>58</v>
      </c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39"/>
      <c r="R167" s="47"/>
    </row>
    <row r="168" spans="1:18" ht="12" customHeight="1" x14ac:dyDescent="0.25">
      <c r="A168" s="9" t="s">
        <v>164</v>
      </c>
      <c r="B168" s="53" t="s">
        <v>863</v>
      </c>
      <c r="C168" s="72" t="s">
        <v>864</v>
      </c>
      <c r="D168" s="38">
        <v>2788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40">
        <f t="shared" si="14"/>
        <v>2788</v>
      </c>
      <c r="Q168" s="138"/>
      <c r="R168" s="34"/>
    </row>
    <row r="169" spans="1:18" ht="12" customHeight="1" x14ac:dyDescent="0.25">
      <c r="A169" s="9" t="s">
        <v>163</v>
      </c>
      <c r="B169" s="53" t="s">
        <v>865</v>
      </c>
      <c r="C169" s="72" t="s">
        <v>864</v>
      </c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40"/>
      <c r="Q169" s="138"/>
      <c r="R169" s="34"/>
    </row>
    <row r="170" spans="1:18" ht="12" customHeight="1" x14ac:dyDescent="0.25">
      <c r="A170" s="9" t="s">
        <v>162</v>
      </c>
      <c r="B170" s="53" t="s">
        <v>54</v>
      </c>
      <c r="C170" s="72" t="s">
        <v>51</v>
      </c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40"/>
      <c r="Q170" s="138"/>
      <c r="R170" s="34"/>
    </row>
    <row r="171" spans="1:18" ht="12" customHeight="1" x14ac:dyDescent="0.25">
      <c r="A171" s="9" t="s">
        <v>161</v>
      </c>
      <c r="B171" s="53" t="s">
        <v>52</v>
      </c>
      <c r="C171" s="72" t="s">
        <v>51</v>
      </c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40"/>
      <c r="Q171" s="138"/>
      <c r="R171" s="34"/>
    </row>
    <row r="172" spans="1:18" ht="12" customHeight="1" x14ac:dyDescent="0.25">
      <c r="A172" s="9" t="s">
        <v>160</v>
      </c>
      <c r="B172" s="57" t="s">
        <v>49</v>
      </c>
      <c r="C172" s="74" t="s">
        <v>48</v>
      </c>
      <c r="D172" s="40">
        <f>SUM(D168:D171)</f>
        <v>2788</v>
      </c>
      <c r="E172" s="40">
        <f t="shared" ref="E172:O172" si="20">SUM(E168:E171)</f>
        <v>0</v>
      </c>
      <c r="F172" s="40">
        <f t="shared" si="20"/>
        <v>0</v>
      </c>
      <c r="G172" s="40">
        <f t="shared" si="20"/>
        <v>0</v>
      </c>
      <c r="H172" s="40">
        <f t="shared" si="20"/>
        <v>0</v>
      </c>
      <c r="I172" s="40">
        <f t="shared" si="20"/>
        <v>0</v>
      </c>
      <c r="J172" s="40">
        <f t="shared" si="20"/>
        <v>0</v>
      </c>
      <c r="K172" s="40">
        <f t="shared" si="20"/>
        <v>0</v>
      </c>
      <c r="L172" s="40">
        <f t="shared" si="20"/>
        <v>0</v>
      </c>
      <c r="M172" s="40">
        <f t="shared" si="20"/>
        <v>0</v>
      </c>
      <c r="N172" s="40">
        <f t="shared" si="20"/>
        <v>0</v>
      </c>
      <c r="O172" s="40">
        <f t="shared" si="20"/>
        <v>0</v>
      </c>
      <c r="P172" s="40">
        <f t="shared" ref="P172:P186" si="21">SUM(D172:O172)</f>
        <v>2788</v>
      </c>
      <c r="Q172" s="139"/>
      <c r="R172" s="47"/>
    </row>
    <row r="173" spans="1:18" ht="12" customHeight="1" x14ac:dyDescent="0.25">
      <c r="A173" s="9" t="s">
        <v>159</v>
      </c>
      <c r="B173" s="75" t="s">
        <v>47</v>
      </c>
      <c r="C173" s="72" t="s">
        <v>46</v>
      </c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40"/>
      <c r="Q173" s="138"/>
      <c r="R173" s="34"/>
    </row>
    <row r="174" spans="1:18" ht="12" customHeight="1" x14ac:dyDescent="0.25">
      <c r="A174" s="9" t="s">
        <v>158</v>
      </c>
      <c r="B174" s="75" t="s">
        <v>44</v>
      </c>
      <c r="C174" s="72" t="s">
        <v>43</v>
      </c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40"/>
      <c r="Q174" s="138"/>
      <c r="R174" s="34"/>
    </row>
    <row r="175" spans="1:18" ht="12" customHeight="1" x14ac:dyDescent="0.25">
      <c r="A175" s="9" t="s">
        <v>157</v>
      </c>
      <c r="B175" s="75" t="s">
        <v>41</v>
      </c>
      <c r="C175" s="72" t="s">
        <v>40</v>
      </c>
      <c r="D175" s="38">
        <v>5164</v>
      </c>
      <c r="E175" s="38">
        <v>5162</v>
      </c>
      <c r="F175" s="38">
        <v>5162</v>
      </c>
      <c r="G175" s="38">
        <v>5162</v>
      </c>
      <c r="H175" s="38">
        <v>5162</v>
      </c>
      <c r="I175" s="38">
        <v>5162</v>
      </c>
      <c r="J175" s="38">
        <v>5162</v>
      </c>
      <c r="K175" s="38">
        <v>5162</v>
      </c>
      <c r="L175" s="38">
        <v>5162</v>
      </c>
      <c r="M175" s="38">
        <v>5162</v>
      </c>
      <c r="N175" s="38">
        <v>5162</v>
      </c>
      <c r="O175" s="38">
        <v>5164</v>
      </c>
      <c r="P175" s="38">
        <f>SUM(D175:O175)</f>
        <v>61948</v>
      </c>
      <c r="Q175" s="138"/>
      <c r="R175" s="34"/>
    </row>
    <row r="176" spans="1:18" ht="12" customHeight="1" x14ac:dyDescent="0.25">
      <c r="A176" s="9" t="s">
        <v>156</v>
      </c>
      <c r="B176" s="75" t="s">
        <v>38</v>
      </c>
      <c r="C176" s="72" t="s">
        <v>37</v>
      </c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40"/>
      <c r="Q176" s="138"/>
      <c r="R176" s="34"/>
    </row>
    <row r="177" spans="1:18" ht="12" customHeight="1" x14ac:dyDescent="0.25">
      <c r="A177" s="9" t="s">
        <v>153</v>
      </c>
      <c r="B177" s="62" t="s">
        <v>866</v>
      </c>
      <c r="C177" s="72" t="s">
        <v>32</v>
      </c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40"/>
      <c r="Q177" s="138"/>
      <c r="R177" s="34"/>
    </row>
    <row r="178" spans="1:18" ht="12" customHeight="1" x14ac:dyDescent="0.25">
      <c r="A178" s="9" t="s">
        <v>152</v>
      </c>
      <c r="B178" s="73" t="s">
        <v>30</v>
      </c>
      <c r="C178" s="74" t="s">
        <v>29</v>
      </c>
      <c r="D178" s="40">
        <f>SUM(D175:D177)</f>
        <v>5164</v>
      </c>
      <c r="E178" s="40">
        <f t="shared" ref="E178:O178" si="22">SUM(E175:E177)</f>
        <v>5162</v>
      </c>
      <c r="F178" s="40">
        <f t="shared" si="22"/>
        <v>5162</v>
      </c>
      <c r="G178" s="40">
        <f t="shared" si="22"/>
        <v>5162</v>
      </c>
      <c r="H178" s="40">
        <f t="shared" si="22"/>
        <v>5162</v>
      </c>
      <c r="I178" s="40">
        <f t="shared" si="22"/>
        <v>5162</v>
      </c>
      <c r="J178" s="40">
        <f t="shared" si="22"/>
        <v>5162</v>
      </c>
      <c r="K178" s="40">
        <f t="shared" si="22"/>
        <v>5162</v>
      </c>
      <c r="L178" s="40">
        <f t="shared" si="22"/>
        <v>5162</v>
      </c>
      <c r="M178" s="40">
        <f t="shared" si="22"/>
        <v>5162</v>
      </c>
      <c r="N178" s="40">
        <f t="shared" si="22"/>
        <v>5162</v>
      </c>
      <c r="O178" s="40">
        <f t="shared" si="22"/>
        <v>5164</v>
      </c>
      <c r="P178" s="40">
        <f>SUM(D178:O178)</f>
        <v>61948</v>
      </c>
      <c r="Q178" s="139"/>
      <c r="R178" s="47"/>
    </row>
    <row r="179" spans="1:18" ht="12" customHeight="1" x14ac:dyDescent="0.25">
      <c r="A179" s="9" t="s">
        <v>151</v>
      </c>
      <c r="B179" s="62" t="s">
        <v>27</v>
      </c>
      <c r="C179" s="72" t="s">
        <v>26</v>
      </c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40"/>
      <c r="Q179" s="138"/>
      <c r="R179" s="34"/>
    </row>
    <row r="180" spans="1:18" ht="12" customHeight="1" x14ac:dyDescent="0.25">
      <c r="A180" s="9" t="s">
        <v>150</v>
      </c>
      <c r="B180" s="62" t="s">
        <v>24</v>
      </c>
      <c r="C180" s="72" t="s">
        <v>23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40"/>
      <c r="Q180" s="138"/>
      <c r="R180" s="34"/>
    </row>
    <row r="181" spans="1:18" ht="12" customHeight="1" x14ac:dyDescent="0.25">
      <c r="A181" s="9" t="s">
        <v>149</v>
      </c>
      <c r="B181" s="75" t="s">
        <v>21</v>
      </c>
      <c r="C181" s="72" t="s">
        <v>20</v>
      </c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40"/>
      <c r="Q181" s="138"/>
      <c r="R181" s="34"/>
    </row>
    <row r="182" spans="1:18" ht="12" customHeight="1" x14ac:dyDescent="0.25">
      <c r="A182" s="9" t="s">
        <v>148</v>
      </c>
      <c r="B182" s="75" t="s">
        <v>18</v>
      </c>
      <c r="C182" s="72" t="s">
        <v>11</v>
      </c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40"/>
      <c r="Q182" s="138"/>
      <c r="R182" s="34"/>
    </row>
    <row r="183" spans="1:18" ht="12" customHeight="1" x14ac:dyDescent="0.25">
      <c r="A183" s="9" t="s">
        <v>147</v>
      </c>
      <c r="B183" s="76" t="s">
        <v>9</v>
      </c>
      <c r="C183" s="74" t="s">
        <v>8</v>
      </c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139"/>
      <c r="R183" s="47"/>
    </row>
    <row r="184" spans="1:18" ht="12" customHeight="1" x14ac:dyDescent="0.25">
      <c r="A184" s="9" t="s">
        <v>146</v>
      </c>
      <c r="B184" s="73" t="s">
        <v>6</v>
      </c>
      <c r="C184" s="74" t="s">
        <v>5</v>
      </c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139"/>
      <c r="R184" s="47"/>
    </row>
    <row r="185" spans="1:18" ht="12" customHeight="1" x14ac:dyDescent="0.25">
      <c r="A185" s="97" t="s">
        <v>145</v>
      </c>
      <c r="B185" s="78" t="s">
        <v>3</v>
      </c>
      <c r="C185" s="79" t="s">
        <v>2</v>
      </c>
      <c r="D185" s="71">
        <f>SUM(D172,D178)</f>
        <v>7952</v>
      </c>
      <c r="E185" s="71">
        <f t="shared" ref="E185:O185" si="23">SUM(E172,E178)</f>
        <v>5162</v>
      </c>
      <c r="F185" s="71">
        <f t="shared" si="23"/>
        <v>5162</v>
      </c>
      <c r="G185" s="71">
        <f t="shared" si="23"/>
        <v>5162</v>
      </c>
      <c r="H185" s="71">
        <f t="shared" si="23"/>
        <v>5162</v>
      </c>
      <c r="I185" s="71">
        <f t="shared" si="23"/>
        <v>5162</v>
      </c>
      <c r="J185" s="71">
        <f t="shared" si="23"/>
        <v>5162</v>
      </c>
      <c r="K185" s="71">
        <f t="shared" si="23"/>
        <v>5162</v>
      </c>
      <c r="L185" s="71">
        <f t="shared" si="23"/>
        <v>5162</v>
      </c>
      <c r="M185" s="71">
        <f t="shared" si="23"/>
        <v>5162</v>
      </c>
      <c r="N185" s="71">
        <f t="shared" si="23"/>
        <v>5162</v>
      </c>
      <c r="O185" s="71">
        <f t="shared" si="23"/>
        <v>5164</v>
      </c>
      <c r="P185" s="71">
        <f t="shared" si="21"/>
        <v>64736</v>
      </c>
      <c r="Q185" s="139"/>
      <c r="R185" s="47"/>
    </row>
    <row r="186" spans="1:18" ht="12" customHeight="1" x14ac:dyDescent="0.25">
      <c r="A186" s="2" t="s">
        <v>144</v>
      </c>
      <c r="B186" s="93" t="s">
        <v>867</v>
      </c>
      <c r="C186" s="94"/>
      <c r="D186" s="95">
        <f>SUM(D156,D185)</f>
        <v>7962</v>
      </c>
      <c r="E186" s="95">
        <f t="shared" ref="E186:O186" si="24">SUM(E156,E185)</f>
        <v>5172</v>
      </c>
      <c r="F186" s="95">
        <f t="shared" si="24"/>
        <v>5173</v>
      </c>
      <c r="G186" s="95">
        <f t="shared" si="24"/>
        <v>5172</v>
      </c>
      <c r="H186" s="95">
        <f t="shared" si="24"/>
        <v>5172</v>
      </c>
      <c r="I186" s="95">
        <f t="shared" si="24"/>
        <v>5175</v>
      </c>
      <c r="J186" s="95">
        <f t="shared" si="24"/>
        <v>5172</v>
      </c>
      <c r="K186" s="95">
        <f t="shared" si="24"/>
        <v>5172</v>
      </c>
      <c r="L186" s="95">
        <f t="shared" si="24"/>
        <v>5174</v>
      </c>
      <c r="M186" s="95">
        <f t="shared" si="24"/>
        <v>5172</v>
      </c>
      <c r="N186" s="95">
        <f t="shared" si="24"/>
        <v>5172</v>
      </c>
      <c r="O186" s="95">
        <f t="shared" si="24"/>
        <v>5176</v>
      </c>
      <c r="P186" s="95">
        <f t="shared" si="21"/>
        <v>64864</v>
      </c>
      <c r="Q186" s="139"/>
      <c r="R186" s="47"/>
    </row>
    <row r="187" spans="1:18" x14ac:dyDescent="0.25">
      <c r="C187" s="34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9"/>
      <c r="Q187" s="138"/>
      <c r="R187" s="34"/>
    </row>
    <row r="188" spans="1:18" x14ac:dyDescent="0.25">
      <c r="C188" s="34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9"/>
      <c r="Q188" s="138"/>
      <c r="R188" s="34"/>
    </row>
    <row r="189" spans="1:18" x14ac:dyDescent="0.25">
      <c r="C189" s="34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9"/>
      <c r="Q189" s="138"/>
      <c r="R189" s="34"/>
    </row>
    <row r="190" spans="1:18" x14ac:dyDescent="0.25">
      <c r="C190" s="34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9"/>
      <c r="Q190" s="138"/>
      <c r="R190" s="34"/>
    </row>
    <row r="191" spans="1:18" x14ac:dyDescent="0.25">
      <c r="C191" s="34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9"/>
      <c r="Q191" s="138"/>
      <c r="R191" s="34"/>
    </row>
    <row r="192" spans="1:18" x14ac:dyDescent="0.25">
      <c r="C192" s="34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9"/>
      <c r="Q192" s="138"/>
      <c r="R192" s="34"/>
    </row>
    <row r="193" spans="3:18" x14ac:dyDescent="0.25">
      <c r="C193" s="34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9"/>
      <c r="Q193" s="138"/>
      <c r="R193" s="34"/>
    </row>
    <row r="194" spans="3:18" x14ac:dyDescent="0.25">
      <c r="C194" s="34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9"/>
      <c r="Q194" s="138"/>
      <c r="R194" s="34"/>
    </row>
    <row r="195" spans="3:18" x14ac:dyDescent="0.25">
      <c r="C195" s="34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9"/>
      <c r="Q195" s="138"/>
      <c r="R195" s="34"/>
    </row>
    <row r="196" spans="3:18" x14ac:dyDescent="0.25">
      <c r="C196" s="34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9"/>
      <c r="Q196" s="138"/>
      <c r="R196" s="34"/>
    </row>
    <row r="197" spans="3:18" x14ac:dyDescent="0.25">
      <c r="C197" s="34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9"/>
      <c r="Q197" s="138"/>
      <c r="R197" s="34"/>
    </row>
    <row r="198" spans="3:18" x14ac:dyDescent="0.25">
      <c r="C198" s="34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9"/>
      <c r="Q198" s="138"/>
      <c r="R198" s="34"/>
    </row>
    <row r="199" spans="3:18" x14ac:dyDescent="0.25">
      <c r="C199" s="34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9"/>
      <c r="Q199" s="138"/>
      <c r="R199" s="34"/>
    </row>
  </sheetData>
  <mergeCells count="2">
    <mergeCell ref="B1:P1"/>
    <mergeCell ref="N2:P2"/>
  </mergeCells>
  <pageMargins left="0.7" right="0.7" top="0.75" bottom="0.75" header="0.3" footer="0.3"/>
  <pageSetup paperSize="9" scale="34" orientation="portrait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47"/>
  <sheetViews>
    <sheetView tabSelected="1" topLeftCell="B1" zoomScale="110" zoomScaleNormal="110" workbookViewId="0">
      <selection activeCell="F2" sqref="F2"/>
    </sheetView>
  </sheetViews>
  <sheetFormatPr defaultRowHeight="15" x14ac:dyDescent="0.25"/>
  <cols>
    <col min="1" max="1" width="5" style="1" customWidth="1"/>
    <col min="2" max="2" width="75.140625" style="1" customWidth="1"/>
    <col min="3" max="3" width="10.7109375" style="1" customWidth="1"/>
    <col min="4" max="4" width="17.85546875" style="1" customWidth="1"/>
    <col min="5" max="5" width="18.28515625" style="1" customWidth="1"/>
    <col min="6" max="7" width="17.85546875" style="1" customWidth="1"/>
    <col min="8" max="8" width="9.140625" style="1"/>
    <col min="9" max="9" width="9.7109375" style="1" bestFit="1" customWidth="1"/>
    <col min="10" max="256" width="9.140625" style="1"/>
    <col min="257" max="257" width="5" style="1" customWidth="1"/>
    <col min="258" max="258" width="70.42578125" style="1" customWidth="1"/>
    <col min="259" max="259" width="10.7109375" style="1" customWidth="1"/>
    <col min="260" max="260" width="9.7109375" style="1" customWidth="1"/>
    <col min="261" max="261" width="9.28515625" style="1" customWidth="1"/>
    <col min="262" max="512" width="9.140625" style="1"/>
    <col min="513" max="513" width="5" style="1" customWidth="1"/>
    <col min="514" max="514" width="70.42578125" style="1" customWidth="1"/>
    <col min="515" max="515" width="10.7109375" style="1" customWidth="1"/>
    <col min="516" max="516" width="9.7109375" style="1" customWidth="1"/>
    <col min="517" max="517" width="9.28515625" style="1" customWidth="1"/>
    <col min="518" max="768" width="9.140625" style="1"/>
    <col min="769" max="769" width="5" style="1" customWidth="1"/>
    <col min="770" max="770" width="70.42578125" style="1" customWidth="1"/>
    <col min="771" max="771" width="10.7109375" style="1" customWidth="1"/>
    <col min="772" max="772" width="9.7109375" style="1" customWidth="1"/>
    <col min="773" max="773" width="9.28515625" style="1" customWidth="1"/>
    <col min="774" max="1024" width="9.140625" style="1"/>
    <col min="1025" max="1025" width="5" style="1" customWidth="1"/>
    <col min="1026" max="1026" width="70.42578125" style="1" customWidth="1"/>
    <col min="1027" max="1027" width="10.7109375" style="1" customWidth="1"/>
    <col min="1028" max="1028" width="9.7109375" style="1" customWidth="1"/>
    <col min="1029" max="1029" width="9.28515625" style="1" customWidth="1"/>
    <col min="1030" max="1280" width="9.140625" style="1"/>
    <col min="1281" max="1281" width="5" style="1" customWidth="1"/>
    <col min="1282" max="1282" width="70.42578125" style="1" customWidth="1"/>
    <col min="1283" max="1283" width="10.7109375" style="1" customWidth="1"/>
    <col min="1284" max="1284" width="9.7109375" style="1" customWidth="1"/>
    <col min="1285" max="1285" width="9.28515625" style="1" customWidth="1"/>
    <col min="1286" max="1536" width="9.140625" style="1"/>
    <col min="1537" max="1537" width="5" style="1" customWidth="1"/>
    <col min="1538" max="1538" width="70.42578125" style="1" customWidth="1"/>
    <col min="1539" max="1539" width="10.7109375" style="1" customWidth="1"/>
    <col min="1540" max="1540" width="9.7109375" style="1" customWidth="1"/>
    <col min="1541" max="1541" width="9.28515625" style="1" customWidth="1"/>
    <col min="1542" max="1792" width="9.140625" style="1"/>
    <col min="1793" max="1793" width="5" style="1" customWidth="1"/>
    <col min="1794" max="1794" width="70.42578125" style="1" customWidth="1"/>
    <col min="1795" max="1795" width="10.7109375" style="1" customWidth="1"/>
    <col min="1796" max="1796" width="9.7109375" style="1" customWidth="1"/>
    <col min="1797" max="1797" width="9.28515625" style="1" customWidth="1"/>
    <col min="1798" max="2048" width="9.140625" style="1"/>
    <col min="2049" max="2049" width="5" style="1" customWidth="1"/>
    <col min="2050" max="2050" width="70.42578125" style="1" customWidth="1"/>
    <col min="2051" max="2051" width="10.7109375" style="1" customWidth="1"/>
    <col min="2052" max="2052" width="9.7109375" style="1" customWidth="1"/>
    <col min="2053" max="2053" width="9.28515625" style="1" customWidth="1"/>
    <col min="2054" max="2304" width="9.140625" style="1"/>
    <col min="2305" max="2305" width="5" style="1" customWidth="1"/>
    <col min="2306" max="2306" width="70.42578125" style="1" customWidth="1"/>
    <col min="2307" max="2307" width="10.7109375" style="1" customWidth="1"/>
    <col min="2308" max="2308" width="9.7109375" style="1" customWidth="1"/>
    <col min="2309" max="2309" width="9.28515625" style="1" customWidth="1"/>
    <col min="2310" max="2560" width="9.140625" style="1"/>
    <col min="2561" max="2561" width="5" style="1" customWidth="1"/>
    <col min="2562" max="2562" width="70.42578125" style="1" customWidth="1"/>
    <col min="2563" max="2563" width="10.7109375" style="1" customWidth="1"/>
    <col min="2564" max="2564" width="9.7109375" style="1" customWidth="1"/>
    <col min="2565" max="2565" width="9.28515625" style="1" customWidth="1"/>
    <col min="2566" max="2816" width="9.140625" style="1"/>
    <col min="2817" max="2817" width="5" style="1" customWidth="1"/>
    <col min="2818" max="2818" width="70.42578125" style="1" customWidth="1"/>
    <col min="2819" max="2819" width="10.7109375" style="1" customWidth="1"/>
    <col min="2820" max="2820" width="9.7109375" style="1" customWidth="1"/>
    <col min="2821" max="2821" width="9.28515625" style="1" customWidth="1"/>
    <col min="2822" max="3072" width="9.140625" style="1"/>
    <col min="3073" max="3073" width="5" style="1" customWidth="1"/>
    <col min="3074" max="3074" width="70.42578125" style="1" customWidth="1"/>
    <col min="3075" max="3075" width="10.7109375" style="1" customWidth="1"/>
    <col min="3076" max="3076" width="9.7109375" style="1" customWidth="1"/>
    <col min="3077" max="3077" width="9.28515625" style="1" customWidth="1"/>
    <col min="3078" max="3328" width="9.140625" style="1"/>
    <col min="3329" max="3329" width="5" style="1" customWidth="1"/>
    <col min="3330" max="3330" width="70.42578125" style="1" customWidth="1"/>
    <col min="3331" max="3331" width="10.7109375" style="1" customWidth="1"/>
    <col min="3332" max="3332" width="9.7109375" style="1" customWidth="1"/>
    <col min="3333" max="3333" width="9.28515625" style="1" customWidth="1"/>
    <col min="3334" max="3584" width="9.140625" style="1"/>
    <col min="3585" max="3585" width="5" style="1" customWidth="1"/>
    <col min="3586" max="3586" width="70.42578125" style="1" customWidth="1"/>
    <col min="3587" max="3587" width="10.7109375" style="1" customWidth="1"/>
    <col min="3588" max="3588" width="9.7109375" style="1" customWidth="1"/>
    <col min="3589" max="3589" width="9.28515625" style="1" customWidth="1"/>
    <col min="3590" max="3840" width="9.140625" style="1"/>
    <col min="3841" max="3841" width="5" style="1" customWidth="1"/>
    <col min="3842" max="3842" width="70.42578125" style="1" customWidth="1"/>
    <col min="3843" max="3843" width="10.7109375" style="1" customWidth="1"/>
    <col min="3844" max="3844" width="9.7109375" style="1" customWidth="1"/>
    <col min="3845" max="3845" width="9.28515625" style="1" customWidth="1"/>
    <col min="3846" max="4096" width="9.140625" style="1"/>
    <col min="4097" max="4097" width="5" style="1" customWidth="1"/>
    <col min="4098" max="4098" width="70.42578125" style="1" customWidth="1"/>
    <col min="4099" max="4099" width="10.7109375" style="1" customWidth="1"/>
    <col min="4100" max="4100" width="9.7109375" style="1" customWidth="1"/>
    <col min="4101" max="4101" width="9.28515625" style="1" customWidth="1"/>
    <col min="4102" max="4352" width="9.140625" style="1"/>
    <col min="4353" max="4353" width="5" style="1" customWidth="1"/>
    <col min="4354" max="4354" width="70.42578125" style="1" customWidth="1"/>
    <col min="4355" max="4355" width="10.7109375" style="1" customWidth="1"/>
    <col min="4356" max="4356" width="9.7109375" style="1" customWidth="1"/>
    <col min="4357" max="4357" width="9.28515625" style="1" customWidth="1"/>
    <col min="4358" max="4608" width="9.140625" style="1"/>
    <col min="4609" max="4609" width="5" style="1" customWidth="1"/>
    <col min="4610" max="4610" width="70.42578125" style="1" customWidth="1"/>
    <col min="4611" max="4611" width="10.7109375" style="1" customWidth="1"/>
    <col min="4612" max="4612" width="9.7109375" style="1" customWidth="1"/>
    <col min="4613" max="4613" width="9.28515625" style="1" customWidth="1"/>
    <col min="4614" max="4864" width="9.140625" style="1"/>
    <col min="4865" max="4865" width="5" style="1" customWidth="1"/>
    <col min="4866" max="4866" width="70.42578125" style="1" customWidth="1"/>
    <col min="4867" max="4867" width="10.7109375" style="1" customWidth="1"/>
    <col min="4868" max="4868" width="9.7109375" style="1" customWidth="1"/>
    <col min="4869" max="4869" width="9.28515625" style="1" customWidth="1"/>
    <col min="4870" max="5120" width="9.140625" style="1"/>
    <col min="5121" max="5121" width="5" style="1" customWidth="1"/>
    <col min="5122" max="5122" width="70.42578125" style="1" customWidth="1"/>
    <col min="5123" max="5123" width="10.7109375" style="1" customWidth="1"/>
    <col min="5124" max="5124" width="9.7109375" style="1" customWidth="1"/>
    <col min="5125" max="5125" width="9.28515625" style="1" customWidth="1"/>
    <col min="5126" max="5376" width="9.140625" style="1"/>
    <col min="5377" max="5377" width="5" style="1" customWidth="1"/>
    <col min="5378" max="5378" width="70.42578125" style="1" customWidth="1"/>
    <col min="5379" max="5379" width="10.7109375" style="1" customWidth="1"/>
    <col min="5380" max="5380" width="9.7109375" style="1" customWidth="1"/>
    <col min="5381" max="5381" width="9.28515625" style="1" customWidth="1"/>
    <col min="5382" max="5632" width="9.140625" style="1"/>
    <col min="5633" max="5633" width="5" style="1" customWidth="1"/>
    <col min="5634" max="5634" width="70.42578125" style="1" customWidth="1"/>
    <col min="5635" max="5635" width="10.7109375" style="1" customWidth="1"/>
    <col min="5636" max="5636" width="9.7109375" style="1" customWidth="1"/>
    <col min="5637" max="5637" width="9.28515625" style="1" customWidth="1"/>
    <col min="5638" max="5888" width="9.140625" style="1"/>
    <col min="5889" max="5889" width="5" style="1" customWidth="1"/>
    <col min="5890" max="5890" width="70.42578125" style="1" customWidth="1"/>
    <col min="5891" max="5891" width="10.7109375" style="1" customWidth="1"/>
    <col min="5892" max="5892" width="9.7109375" style="1" customWidth="1"/>
    <col min="5893" max="5893" width="9.28515625" style="1" customWidth="1"/>
    <col min="5894" max="6144" width="9.140625" style="1"/>
    <col min="6145" max="6145" width="5" style="1" customWidth="1"/>
    <col min="6146" max="6146" width="70.42578125" style="1" customWidth="1"/>
    <col min="6147" max="6147" width="10.7109375" style="1" customWidth="1"/>
    <col min="6148" max="6148" width="9.7109375" style="1" customWidth="1"/>
    <col min="6149" max="6149" width="9.28515625" style="1" customWidth="1"/>
    <col min="6150" max="6400" width="9.140625" style="1"/>
    <col min="6401" max="6401" width="5" style="1" customWidth="1"/>
    <col min="6402" max="6402" width="70.42578125" style="1" customWidth="1"/>
    <col min="6403" max="6403" width="10.7109375" style="1" customWidth="1"/>
    <col min="6404" max="6404" width="9.7109375" style="1" customWidth="1"/>
    <col min="6405" max="6405" width="9.28515625" style="1" customWidth="1"/>
    <col min="6406" max="6656" width="9.140625" style="1"/>
    <col min="6657" max="6657" width="5" style="1" customWidth="1"/>
    <col min="6658" max="6658" width="70.42578125" style="1" customWidth="1"/>
    <col min="6659" max="6659" width="10.7109375" style="1" customWidth="1"/>
    <col min="6660" max="6660" width="9.7109375" style="1" customWidth="1"/>
    <col min="6661" max="6661" width="9.28515625" style="1" customWidth="1"/>
    <col min="6662" max="6912" width="9.140625" style="1"/>
    <col min="6913" max="6913" width="5" style="1" customWidth="1"/>
    <col min="6914" max="6914" width="70.42578125" style="1" customWidth="1"/>
    <col min="6915" max="6915" width="10.7109375" style="1" customWidth="1"/>
    <col min="6916" max="6916" width="9.7109375" style="1" customWidth="1"/>
    <col min="6917" max="6917" width="9.28515625" style="1" customWidth="1"/>
    <col min="6918" max="7168" width="9.140625" style="1"/>
    <col min="7169" max="7169" width="5" style="1" customWidth="1"/>
    <col min="7170" max="7170" width="70.42578125" style="1" customWidth="1"/>
    <col min="7171" max="7171" width="10.7109375" style="1" customWidth="1"/>
    <col min="7172" max="7172" width="9.7109375" style="1" customWidth="1"/>
    <col min="7173" max="7173" width="9.28515625" style="1" customWidth="1"/>
    <col min="7174" max="7424" width="9.140625" style="1"/>
    <col min="7425" max="7425" width="5" style="1" customWidth="1"/>
    <col min="7426" max="7426" width="70.42578125" style="1" customWidth="1"/>
    <col min="7427" max="7427" width="10.7109375" style="1" customWidth="1"/>
    <col min="7428" max="7428" width="9.7109375" style="1" customWidth="1"/>
    <col min="7429" max="7429" width="9.28515625" style="1" customWidth="1"/>
    <col min="7430" max="7680" width="9.140625" style="1"/>
    <col min="7681" max="7681" width="5" style="1" customWidth="1"/>
    <col min="7682" max="7682" width="70.42578125" style="1" customWidth="1"/>
    <col min="7683" max="7683" width="10.7109375" style="1" customWidth="1"/>
    <col min="7684" max="7684" width="9.7109375" style="1" customWidth="1"/>
    <col min="7685" max="7685" width="9.28515625" style="1" customWidth="1"/>
    <col min="7686" max="7936" width="9.140625" style="1"/>
    <col min="7937" max="7937" width="5" style="1" customWidth="1"/>
    <col min="7938" max="7938" width="70.42578125" style="1" customWidth="1"/>
    <col min="7939" max="7939" width="10.7109375" style="1" customWidth="1"/>
    <col min="7940" max="7940" width="9.7109375" style="1" customWidth="1"/>
    <col min="7941" max="7941" width="9.28515625" style="1" customWidth="1"/>
    <col min="7942" max="8192" width="9.140625" style="1"/>
    <col min="8193" max="8193" width="5" style="1" customWidth="1"/>
    <col min="8194" max="8194" width="70.42578125" style="1" customWidth="1"/>
    <col min="8195" max="8195" width="10.7109375" style="1" customWidth="1"/>
    <col min="8196" max="8196" width="9.7109375" style="1" customWidth="1"/>
    <col min="8197" max="8197" width="9.28515625" style="1" customWidth="1"/>
    <col min="8198" max="8448" width="9.140625" style="1"/>
    <col min="8449" max="8449" width="5" style="1" customWidth="1"/>
    <col min="8450" max="8450" width="70.42578125" style="1" customWidth="1"/>
    <col min="8451" max="8451" width="10.7109375" style="1" customWidth="1"/>
    <col min="8452" max="8452" width="9.7109375" style="1" customWidth="1"/>
    <col min="8453" max="8453" width="9.28515625" style="1" customWidth="1"/>
    <col min="8454" max="8704" width="9.140625" style="1"/>
    <col min="8705" max="8705" width="5" style="1" customWidth="1"/>
    <col min="8706" max="8706" width="70.42578125" style="1" customWidth="1"/>
    <col min="8707" max="8707" width="10.7109375" style="1" customWidth="1"/>
    <col min="8708" max="8708" width="9.7109375" style="1" customWidth="1"/>
    <col min="8709" max="8709" width="9.28515625" style="1" customWidth="1"/>
    <col min="8710" max="8960" width="9.140625" style="1"/>
    <col min="8961" max="8961" width="5" style="1" customWidth="1"/>
    <col min="8962" max="8962" width="70.42578125" style="1" customWidth="1"/>
    <col min="8963" max="8963" width="10.7109375" style="1" customWidth="1"/>
    <col min="8964" max="8964" width="9.7109375" style="1" customWidth="1"/>
    <col min="8965" max="8965" width="9.28515625" style="1" customWidth="1"/>
    <col min="8966" max="9216" width="9.140625" style="1"/>
    <col min="9217" max="9217" width="5" style="1" customWidth="1"/>
    <col min="9218" max="9218" width="70.42578125" style="1" customWidth="1"/>
    <col min="9219" max="9219" width="10.7109375" style="1" customWidth="1"/>
    <col min="9220" max="9220" width="9.7109375" style="1" customWidth="1"/>
    <col min="9221" max="9221" width="9.28515625" style="1" customWidth="1"/>
    <col min="9222" max="9472" width="9.140625" style="1"/>
    <col min="9473" max="9473" width="5" style="1" customWidth="1"/>
    <col min="9474" max="9474" width="70.42578125" style="1" customWidth="1"/>
    <col min="9475" max="9475" width="10.7109375" style="1" customWidth="1"/>
    <col min="9476" max="9476" width="9.7109375" style="1" customWidth="1"/>
    <col min="9477" max="9477" width="9.28515625" style="1" customWidth="1"/>
    <col min="9478" max="9728" width="9.140625" style="1"/>
    <col min="9729" max="9729" width="5" style="1" customWidth="1"/>
    <col min="9730" max="9730" width="70.42578125" style="1" customWidth="1"/>
    <col min="9731" max="9731" width="10.7109375" style="1" customWidth="1"/>
    <col min="9732" max="9732" width="9.7109375" style="1" customWidth="1"/>
    <col min="9733" max="9733" width="9.28515625" style="1" customWidth="1"/>
    <col min="9734" max="9984" width="9.140625" style="1"/>
    <col min="9985" max="9985" width="5" style="1" customWidth="1"/>
    <col min="9986" max="9986" width="70.42578125" style="1" customWidth="1"/>
    <col min="9987" max="9987" width="10.7109375" style="1" customWidth="1"/>
    <col min="9988" max="9988" width="9.7109375" style="1" customWidth="1"/>
    <col min="9989" max="9989" width="9.28515625" style="1" customWidth="1"/>
    <col min="9990" max="10240" width="9.140625" style="1"/>
    <col min="10241" max="10241" width="5" style="1" customWidth="1"/>
    <col min="10242" max="10242" width="70.42578125" style="1" customWidth="1"/>
    <col min="10243" max="10243" width="10.7109375" style="1" customWidth="1"/>
    <col min="10244" max="10244" width="9.7109375" style="1" customWidth="1"/>
    <col min="10245" max="10245" width="9.28515625" style="1" customWidth="1"/>
    <col min="10246" max="10496" width="9.140625" style="1"/>
    <col min="10497" max="10497" width="5" style="1" customWidth="1"/>
    <col min="10498" max="10498" width="70.42578125" style="1" customWidth="1"/>
    <col min="10499" max="10499" width="10.7109375" style="1" customWidth="1"/>
    <col min="10500" max="10500" width="9.7109375" style="1" customWidth="1"/>
    <col min="10501" max="10501" width="9.28515625" style="1" customWidth="1"/>
    <col min="10502" max="10752" width="9.140625" style="1"/>
    <col min="10753" max="10753" width="5" style="1" customWidth="1"/>
    <col min="10754" max="10754" width="70.42578125" style="1" customWidth="1"/>
    <col min="10755" max="10755" width="10.7109375" style="1" customWidth="1"/>
    <col min="10756" max="10756" width="9.7109375" style="1" customWidth="1"/>
    <col min="10757" max="10757" width="9.28515625" style="1" customWidth="1"/>
    <col min="10758" max="11008" width="9.140625" style="1"/>
    <col min="11009" max="11009" width="5" style="1" customWidth="1"/>
    <col min="11010" max="11010" width="70.42578125" style="1" customWidth="1"/>
    <col min="11011" max="11011" width="10.7109375" style="1" customWidth="1"/>
    <col min="11012" max="11012" width="9.7109375" style="1" customWidth="1"/>
    <col min="11013" max="11013" width="9.28515625" style="1" customWidth="1"/>
    <col min="11014" max="11264" width="9.140625" style="1"/>
    <col min="11265" max="11265" width="5" style="1" customWidth="1"/>
    <col min="11266" max="11266" width="70.42578125" style="1" customWidth="1"/>
    <col min="11267" max="11267" width="10.7109375" style="1" customWidth="1"/>
    <col min="11268" max="11268" width="9.7109375" style="1" customWidth="1"/>
    <col min="11269" max="11269" width="9.28515625" style="1" customWidth="1"/>
    <col min="11270" max="11520" width="9.140625" style="1"/>
    <col min="11521" max="11521" width="5" style="1" customWidth="1"/>
    <col min="11522" max="11522" width="70.42578125" style="1" customWidth="1"/>
    <col min="11523" max="11523" width="10.7109375" style="1" customWidth="1"/>
    <col min="11524" max="11524" width="9.7109375" style="1" customWidth="1"/>
    <col min="11525" max="11525" width="9.28515625" style="1" customWidth="1"/>
    <col min="11526" max="11776" width="9.140625" style="1"/>
    <col min="11777" max="11777" width="5" style="1" customWidth="1"/>
    <col min="11778" max="11778" width="70.42578125" style="1" customWidth="1"/>
    <col min="11779" max="11779" width="10.7109375" style="1" customWidth="1"/>
    <col min="11780" max="11780" width="9.7109375" style="1" customWidth="1"/>
    <col min="11781" max="11781" width="9.28515625" style="1" customWidth="1"/>
    <col min="11782" max="12032" width="9.140625" style="1"/>
    <col min="12033" max="12033" width="5" style="1" customWidth="1"/>
    <col min="12034" max="12034" width="70.42578125" style="1" customWidth="1"/>
    <col min="12035" max="12035" width="10.7109375" style="1" customWidth="1"/>
    <col min="12036" max="12036" width="9.7109375" style="1" customWidth="1"/>
    <col min="12037" max="12037" width="9.28515625" style="1" customWidth="1"/>
    <col min="12038" max="12288" width="9.140625" style="1"/>
    <col min="12289" max="12289" width="5" style="1" customWidth="1"/>
    <col min="12290" max="12290" width="70.42578125" style="1" customWidth="1"/>
    <col min="12291" max="12291" width="10.7109375" style="1" customWidth="1"/>
    <col min="12292" max="12292" width="9.7109375" style="1" customWidth="1"/>
    <col min="12293" max="12293" width="9.28515625" style="1" customWidth="1"/>
    <col min="12294" max="12544" width="9.140625" style="1"/>
    <col min="12545" max="12545" width="5" style="1" customWidth="1"/>
    <col min="12546" max="12546" width="70.42578125" style="1" customWidth="1"/>
    <col min="12547" max="12547" width="10.7109375" style="1" customWidth="1"/>
    <col min="12548" max="12548" width="9.7109375" style="1" customWidth="1"/>
    <col min="12549" max="12549" width="9.28515625" style="1" customWidth="1"/>
    <col min="12550" max="12800" width="9.140625" style="1"/>
    <col min="12801" max="12801" width="5" style="1" customWidth="1"/>
    <col min="12802" max="12802" width="70.42578125" style="1" customWidth="1"/>
    <col min="12803" max="12803" width="10.7109375" style="1" customWidth="1"/>
    <col min="12804" max="12804" width="9.7109375" style="1" customWidth="1"/>
    <col min="12805" max="12805" width="9.28515625" style="1" customWidth="1"/>
    <col min="12806" max="13056" width="9.140625" style="1"/>
    <col min="13057" max="13057" width="5" style="1" customWidth="1"/>
    <col min="13058" max="13058" width="70.42578125" style="1" customWidth="1"/>
    <col min="13059" max="13059" width="10.7109375" style="1" customWidth="1"/>
    <col min="13060" max="13060" width="9.7109375" style="1" customWidth="1"/>
    <col min="13061" max="13061" width="9.28515625" style="1" customWidth="1"/>
    <col min="13062" max="13312" width="9.140625" style="1"/>
    <col min="13313" max="13313" width="5" style="1" customWidth="1"/>
    <col min="13314" max="13314" width="70.42578125" style="1" customWidth="1"/>
    <col min="13315" max="13315" width="10.7109375" style="1" customWidth="1"/>
    <col min="13316" max="13316" width="9.7109375" style="1" customWidth="1"/>
    <col min="13317" max="13317" width="9.28515625" style="1" customWidth="1"/>
    <col min="13318" max="13568" width="9.140625" style="1"/>
    <col min="13569" max="13569" width="5" style="1" customWidth="1"/>
    <col min="13570" max="13570" width="70.42578125" style="1" customWidth="1"/>
    <col min="13571" max="13571" width="10.7109375" style="1" customWidth="1"/>
    <col min="13572" max="13572" width="9.7109375" style="1" customWidth="1"/>
    <col min="13573" max="13573" width="9.28515625" style="1" customWidth="1"/>
    <col min="13574" max="13824" width="9.140625" style="1"/>
    <col min="13825" max="13825" width="5" style="1" customWidth="1"/>
    <col min="13826" max="13826" width="70.42578125" style="1" customWidth="1"/>
    <col min="13827" max="13827" width="10.7109375" style="1" customWidth="1"/>
    <col min="13828" max="13828" width="9.7109375" style="1" customWidth="1"/>
    <col min="13829" max="13829" width="9.28515625" style="1" customWidth="1"/>
    <col min="13830" max="14080" width="9.140625" style="1"/>
    <col min="14081" max="14081" width="5" style="1" customWidth="1"/>
    <col min="14082" max="14082" width="70.42578125" style="1" customWidth="1"/>
    <col min="14083" max="14083" width="10.7109375" style="1" customWidth="1"/>
    <col min="14084" max="14084" width="9.7109375" style="1" customWidth="1"/>
    <col min="14085" max="14085" width="9.28515625" style="1" customWidth="1"/>
    <col min="14086" max="14336" width="9.140625" style="1"/>
    <col min="14337" max="14337" width="5" style="1" customWidth="1"/>
    <col min="14338" max="14338" width="70.42578125" style="1" customWidth="1"/>
    <col min="14339" max="14339" width="10.7109375" style="1" customWidth="1"/>
    <col min="14340" max="14340" width="9.7109375" style="1" customWidth="1"/>
    <col min="14341" max="14341" width="9.28515625" style="1" customWidth="1"/>
    <col min="14342" max="14592" width="9.140625" style="1"/>
    <col min="14593" max="14593" width="5" style="1" customWidth="1"/>
    <col min="14594" max="14594" width="70.42578125" style="1" customWidth="1"/>
    <col min="14595" max="14595" width="10.7109375" style="1" customWidth="1"/>
    <col min="14596" max="14596" width="9.7109375" style="1" customWidth="1"/>
    <col min="14597" max="14597" width="9.28515625" style="1" customWidth="1"/>
    <col min="14598" max="14848" width="9.140625" style="1"/>
    <col min="14849" max="14849" width="5" style="1" customWidth="1"/>
    <col min="14850" max="14850" width="70.42578125" style="1" customWidth="1"/>
    <col min="14851" max="14851" width="10.7109375" style="1" customWidth="1"/>
    <col min="14852" max="14852" width="9.7109375" style="1" customWidth="1"/>
    <col min="14853" max="14853" width="9.28515625" style="1" customWidth="1"/>
    <col min="14854" max="15104" width="9.140625" style="1"/>
    <col min="15105" max="15105" width="5" style="1" customWidth="1"/>
    <col min="15106" max="15106" width="70.42578125" style="1" customWidth="1"/>
    <col min="15107" max="15107" width="10.7109375" style="1" customWidth="1"/>
    <col min="15108" max="15108" width="9.7109375" style="1" customWidth="1"/>
    <col min="15109" max="15109" width="9.28515625" style="1" customWidth="1"/>
    <col min="15110" max="15360" width="9.140625" style="1"/>
    <col min="15361" max="15361" width="5" style="1" customWidth="1"/>
    <col min="15362" max="15362" width="70.42578125" style="1" customWidth="1"/>
    <col min="15363" max="15363" width="10.7109375" style="1" customWidth="1"/>
    <col min="15364" max="15364" width="9.7109375" style="1" customWidth="1"/>
    <col min="15365" max="15365" width="9.28515625" style="1" customWidth="1"/>
    <col min="15366" max="15616" width="9.140625" style="1"/>
    <col min="15617" max="15617" width="5" style="1" customWidth="1"/>
    <col min="15618" max="15618" width="70.42578125" style="1" customWidth="1"/>
    <col min="15619" max="15619" width="10.7109375" style="1" customWidth="1"/>
    <col min="15620" max="15620" width="9.7109375" style="1" customWidth="1"/>
    <col min="15621" max="15621" width="9.28515625" style="1" customWidth="1"/>
    <col min="15622" max="15872" width="9.140625" style="1"/>
    <col min="15873" max="15873" width="5" style="1" customWidth="1"/>
    <col min="15874" max="15874" width="70.42578125" style="1" customWidth="1"/>
    <col min="15875" max="15875" width="10.7109375" style="1" customWidth="1"/>
    <col min="15876" max="15876" width="9.7109375" style="1" customWidth="1"/>
    <col min="15877" max="15877" width="9.28515625" style="1" customWidth="1"/>
    <col min="15878" max="16128" width="9.140625" style="1"/>
    <col min="16129" max="16129" width="5" style="1" customWidth="1"/>
    <col min="16130" max="16130" width="70.42578125" style="1" customWidth="1"/>
    <col min="16131" max="16131" width="10.7109375" style="1" customWidth="1"/>
    <col min="16132" max="16132" width="9.7109375" style="1" customWidth="1"/>
    <col min="16133" max="16133" width="9.28515625" style="1" customWidth="1"/>
    <col min="16134" max="16384" width="9.140625" style="1"/>
  </cols>
  <sheetData>
    <row r="1" spans="1:7" ht="15.75" x14ac:dyDescent="0.25">
      <c r="B1" s="145" t="s">
        <v>899</v>
      </c>
      <c r="C1" s="145"/>
      <c r="D1" s="145"/>
      <c r="E1" s="145"/>
      <c r="F1" s="145"/>
      <c r="G1" s="104"/>
    </row>
    <row r="2" spans="1:7" ht="15.75" x14ac:dyDescent="0.25">
      <c r="B2" s="145" t="s">
        <v>902</v>
      </c>
      <c r="C2" s="145"/>
      <c r="D2" s="145"/>
      <c r="E2" s="145"/>
      <c r="F2" s="145"/>
      <c r="G2" s="105"/>
    </row>
    <row r="3" spans="1:7" ht="15.75" x14ac:dyDescent="0.25">
      <c r="B3" s="104"/>
      <c r="C3" s="104"/>
      <c r="D3" s="104"/>
      <c r="E3" s="104"/>
      <c r="F3" s="104"/>
      <c r="G3" s="105"/>
    </row>
    <row r="4" spans="1:7" x14ac:dyDescent="0.25">
      <c r="B4" s="106" t="s">
        <v>869</v>
      </c>
      <c r="C4" s="107"/>
      <c r="D4" s="107"/>
      <c r="E4" s="146" t="s">
        <v>896</v>
      </c>
      <c r="F4" s="146"/>
      <c r="G4" s="146"/>
    </row>
    <row r="5" spans="1:7" x14ac:dyDescent="0.25">
      <c r="A5" s="9"/>
      <c r="B5" s="108" t="s">
        <v>449</v>
      </c>
      <c r="C5" s="109" t="s">
        <v>448</v>
      </c>
      <c r="D5" s="109" t="s">
        <v>447</v>
      </c>
      <c r="E5" s="110" t="s">
        <v>446</v>
      </c>
      <c r="F5" s="110" t="s">
        <v>717</v>
      </c>
      <c r="G5" s="110" t="s">
        <v>718</v>
      </c>
    </row>
    <row r="6" spans="1:7" ht="25.5" x14ac:dyDescent="0.25">
      <c r="A6" s="9"/>
      <c r="B6" s="86" t="s">
        <v>445</v>
      </c>
      <c r="C6" s="87" t="s">
        <v>870</v>
      </c>
      <c r="D6" s="111" t="s">
        <v>871</v>
      </c>
      <c r="E6" s="111" t="s">
        <v>872</v>
      </c>
      <c r="F6" s="111" t="s">
        <v>898</v>
      </c>
      <c r="G6" s="111" t="s">
        <v>903</v>
      </c>
    </row>
    <row r="7" spans="1:7" x14ac:dyDescent="0.25">
      <c r="A7" s="9" t="s">
        <v>429</v>
      </c>
      <c r="B7" s="58" t="s">
        <v>727</v>
      </c>
      <c r="C7" s="59" t="s">
        <v>658</v>
      </c>
      <c r="D7" s="38">
        <v>46884</v>
      </c>
      <c r="E7" s="38">
        <f>(D7*1.03)-6670</f>
        <v>41620.520000000004</v>
      </c>
      <c r="F7" s="38">
        <f>E7*1.03</f>
        <v>42869.135600000009</v>
      </c>
      <c r="G7" s="38">
        <f>F7*1.03</f>
        <v>44155.20966800001</v>
      </c>
    </row>
    <row r="8" spans="1:7" x14ac:dyDescent="0.25">
      <c r="A8" s="9" t="s">
        <v>426</v>
      </c>
      <c r="B8" s="60" t="s">
        <v>728</v>
      </c>
      <c r="C8" s="59" t="s">
        <v>649</v>
      </c>
      <c r="D8" s="38">
        <v>9713</v>
      </c>
      <c r="E8" s="38">
        <f>(D8*1.03)-1300</f>
        <v>8704.39</v>
      </c>
      <c r="F8" s="38">
        <f t="shared" ref="E8:G71" si="0">E8*1.03</f>
        <v>8965.5216999999993</v>
      </c>
      <c r="G8" s="38">
        <f t="shared" si="0"/>
        <v>9234.4873509999998</v>
      </c>
    </row>
    <row r="9" spans="1:7" x14ac:dyDescent="0.25">
      <c r="A9" s="9" t="s">
        <v>423</v>
      </c>
      <c r="B9" s="53" t="s">
        <v>642</v>
      </c>
      <c r="C9" s="51" t="s">
        <v>641</v>
      </c>
      <c r="D9" s="38">
        <v>680</v>
      </c>
      <c r="E9" s="38">
        <f t="shared" si="0"/>
        <v>700.4</v>
      </c>
      <c r="F9" s="38">
        <f t="shared" si="0"/>
        <v>721.41200000000003</v>
      </c>
      <c r="G9" s="38">
        <f t="shared" si="0"/>
        <v>743.05436000000009</v>
      </c>
    </row>
    <row r="10" spans="1:7" x14ac:dyDescent="0.25">
      <c r="A10" s="9" t="s">
        <v>420</v>
      </c>
      <c r="B10" s="53" t="s">
        <v>729</v>
      </c>
      <c r="C10" s="51" t="s">
        <v>635</v>
      </c>
      <c r="D10" s="38">
        <v>1070</v>
      </c>
      <c r="E10" s="38">
        <f t="shared" si="0"/>
        <v>1102.1000000000001</v>
      </c>
      <c r="F10" s="38">
        <f t="shared" si="0"/>
        <v>1135.1630000000002</v>
      </c>
      <c r="G10" s="38">
        <f t="shared" si="0"/>
        <v>1169.2178900000004</v>
      </c>
    </row>
    <row r="11" spans="1:7" x14ac:dyDescent="0.25">
      <c r="A11" s="9" t="s">
        <v>417</v>
      </c>
      <c r="B11" s="53" t="s">
        <v>618</v>
      </c>
      <c r="C11" s="51" t="s">
        <v>617</v>
      </c>
      <c r="D11" s="38">
        <v>2820</v>
      </c>
      <c r="E11" s="38">
        <f t="shared" si="0"/>
        <v>2904.6</v>
      </c>
      <c r="F11" s="38">
        <f t="shared" si="0"/>
        <v>2991.7379999999998</v>
      </c>
      <c r="G11" s="38">
        <f t="shared" si="0"/>
        <v>3081.4901399999999</v>
      </c>
    </row>
    <row r="12" spans="1:7" x14ac:dyDescent="0.25">
      <c r="A12" s="9" t="s">
        <v>414</v>
      </c>
      <c r="B12" s="53" t="s">
        <v>612</v>
      </c>
      <c r="C12" s="51" t="s">
        <v>611</v>
      </c>
      <c r="D12" s="38">
        <v>350</v>
      </c>
      <c r="E12" s="38">
        <f t="shared" si="0"/>
        <v>360.5</v>
      </c>
      <c r="F12" s="38">
        <f t="shared" si="0"/>
        <v>371.315</v>
      </c>
      <c r="G12" s="38">
        <f t="shared" si="0"/>
        <v>382.45445000000001</v>
      </c>
    </row>
    <row r="13" spans="1:7" x14ac:dyDescent="0.25">
      <c r="A13" s="9" t="s">
        <v>411</v>
      </c>
      <c r="B13" s="53" t="s">
        <v>597</v>
      </c>
      <c r="C13" s="51" t="s">
        <v>596</v>
      </c>
      <c r="D13" s="38">
        <v>1807</v>
      </c>
      <c r="E13" s="38">
        <f t="shared" si="0"/>
        <v>1861.21</v>
      </c>
      <c r="F13" s="38">
        <f t="shared" si="0"/>
        <v>1917.0463</v>
      </c>
      <c r="G13" s="38">
        <f t="shared" si="0"/>
        <v>1974.557689</v>
      </c>
    </row>
    <row r="14" spans="1:7" x14ac:dyDescent="0.25">
      <c r="A14" s="9" t="s">
        <v>383</v>
      </c>
      <c r="B14" s="60" t="s">
        <v>595</v>
      </c>
      <c r="C14" s="59" t="s">
        <v>594</v>
      </c>
      <c r="D14" s="38">
        <f>SUM(D9:D13)</f>
        <v>6727</v>
      </c>
      <c r="E14" s="38">
        <f t="shared" si="0"/>
        <v>6928.81</v>
      </c>
      <c r="F14" s="38">
        <f t="shared" si="0"/>
        <v>7136.6743000000006</v>
      </c>
      <c r="G14" s="38">
        <f t="shared" si="0"/>
        <v>7350.7745290000012</v>
      </c>
    </row>
    <row r="15" spans="1:7" x14ac:dyDescent="0.25">
      <c r="A15" s="9" t="s">
        <v>373</v>
      </c>
      <c r="B15" s="62" t="s">
        <v>593</v>
      </c>
      <c r="C15" s="51" t="s">
        <v>592</v>
      </c>
      <c r="D15" s="38"/>
      <c r="E15" s="38">
        <f t="shared" si="0"/>
        <v>0</v>
      </c>
      <c r="F15" s="38">
        <f t="shared" si="0"/>
        <v>0</v>
      </c>
      <c r="G15" s="38">
        <f t="shared" si="0"/>
        <v>0</v>
      </c>
    </row>
    <row r="16" spans="1:7" x14ac:dyDescent="0.25">
      <c r="A16" s="9" t="s">
        <v>370</v>
      </c>
      <c r="B16" s="62" t="s">
        <v>574</v>
      </c>
      <c r="C16" s="51" t="s">
        <v>573</v>
      </c>
      <c r="D16" s="38"/>
      <c r="E16" s="38">
        <f t="shared" si="0"/>
        <v>0</v>
      </c>
      <c r="F16" s="38">
        <f t="shared" si="0"/>
        <v>0</v>
      </c>
      <c r="G16" s="38">
        <f t="shared" si="0"/>
        <v>0</v>
      </c>
    </row>
    <row r="17" spans="1:7" x14ac:dyDescent="0.25">
      <c r="A17" s="9" t="s">
        <v>367</v>
      </c>
      <c r="B17" s="63" t="s">
        <v>735</v>
      </c>
      <c r="C17" s="51" t="s">
        <v>566</v>
      </c>
      <c r="D17" s="38"/>
      <c r="E17" s="38">
        <f t="shared" si="0"/>
        <v>0</v>
      </c>
      <c r="F17" s="38">
        <f t="shared" si="0"/>
        <v>0</v>
      </c>
      <c r="G17" s="38">
        <f t="shared" si="0"/>
        <v>0</v>
      </c>
    </row>
    <row r="18" spans="1:7" x14ac:dyDescent="0.25">
      <c r="A18" s="9" t="s">
        <v>351</v>
      </c>
      <c r="B18" s="63" t="s">
        <v>736</v>
      </c>
      <c r="C18" s="51" t="s">
        <v>557</v>
      </c>
      <c r="D18" s="38"/>
      <c r="E18" s="38">
        <f t="shared" si="0"/>
        <v>0</v>
      </c>
      <c r="F18" s="38">
        <f t="shared" si="0"/>
        <v>0</v>
      </c>
      <c r="G18" s="38">
        <f t="shared" si="0"/>
        <v>0</v>
      </c>
    </row>
    <row r="19" spans="1:7" x14ac:dyDescent="0.25">
      <c r="A19" s="9" t="s">
        <v>293</v>
      </c>
      <c r="B19" s="63" t="s">
        <v>737</v>
      </c>
      <c r="C19" s="51" t="s">
        <v>554</v>
      </c>
      <c r="D19" s="38"/>
      <c r="E19" s="38">
        <f t="shared" si="0"/>
        <v>0</v>
      </c>
      <c r="F19" s="38">
        <f t="shared" si="0"/>
        <v>0</v>
      </c>
      <c r="G19" s="38">
        <f t="shared" si="0"/>
        <v>0</v>
      </c>
    </row>
    <row r="20" spans="1:7" x14ac:dyDescent="0.25">
      <c r="A20" s="9" t="s">
        <v>266</v>
      </c>
      <c r="B20" s="62" t="s">
        <v>738</v>
      </c>
      <c r="C20" s="51" t="s">
        <v>546</v>
      </c>
      <c r="D20" s="38"/>
      <c r="E20" s="38">
        <f t="shared" si="0"/>
        <v>0</v>
      </c>
      <c r="F20" s="38">
        <f t="shared" si="0"/>
        <v>0</v>
      </c>
      <c r="G20" s="38">
        <f t="shared" si="0"/>
        <v>0</v>
      </c>
    </row>
    <row r="21" spans="1:7" x14ac:dyDescent="0.25">
      <c r="A21" s="9" t="s">
        <v>263</v>
      </c>
      <c r="B21" s="62" t="s">
        <v>739</v>
      </c>
      <c r="C21" s="51" t="s">
        <v>542</v>
      </c>
      <c r="D21" s="38"/>
      <c r="E21" s="38">
        <f t="shared" si="0"/>
        <v>0</v>
      </c>
      <c r="F21" s="38">
        <f t="shared" si="0"/>
        <v>0</v>
      </c>
      <c r="G21" s="38">
        <f t="shared" si="0"/>
        <v>0</v>
      </c>
    </row>
    <row r="22" spans="1:7" x14ac:dyDescent="0.25">
      <c r="A22" s="9" t="s">
        <v>260</v>
      </c>
      <c r="B22" s="62" t="s">
        <v>740</v>
      </c>
      <c r="C22" s="51" t="s">
        <v>528</v>
      </c>
      <c r="D22" s="38"/>
      <c r="E22" s="38">
        <f t="shared" si="0"/>
        <v>0</v>
      </c>
      <c r="F22" s="38">
        <f t="shared" si="0"/>
        <v>0</v>
      </c>
      <c r="G22" s="38">
        <f t="shared" si="0"/>
        <v>0</v>
      </c>
    </row>
    <row r="23" spans="1:7" x14ac:dyDescent="0.25">
      <c r="A23" s="9" t="s">
        <v>257</v>
      </c>
      <c r="B23" s="64" t="s">
        <v>527</v>
      </c>
      <c r="C23" s="59" t="s">
        <v>526</v>
      </c>
      <c r="D23" s="38">
        <f>SUM(D15:D22)</f>
        <v>0</v>
      </c>
      <c r="E23" s="38">
        <f t="shared" si="0"/>
        <v>0</v>
      </c>
      <c r="F23" s="38">
        <f t="shared" si="0"/>
        <v>0</v>
      </c>
      <c r="G23" s="38">
        <f t="shared" si="0"/>
        <v>0</v>
      </c>
    </row>
    <row r="24" spans="1:7" hidden="1" x14ac:dyDescent="0.25">
      <c r="A24" s="9"/>
      <c r="B24" s="65" t="s">
        <v>741</v>
      </c>
      <c r="C24" s="51" t="s">
        <v>742</v>
      </c>
      <c r="D24" s="38">
        <v>0</v>
      </c>
      <c r="E24" s="38">
        <f t="shared" si="0"/>
        <v>0</v>
      </c>
      <c r="F24" s="38">
        <f t="shared" si="0"/>
        <v>0</v>
      </c>
      <c r="G24" s="38">
        <f t="shared" si="0"/>
        <v>0</v>
      </c>
    </row>
    <row r="25" spans="1:7" hidden="1" x14ac:dyDescent="0.25">
      <c r="A25" s="9"/>
      <c r="B25" s="65" t="s">
        <v>743</v>
      </c>
      <c r="C25" s="51" t="s">
        <v>744</v>
      </c>
      <c r="D25" s="38">
        <v>0</v>
      </c>
      <c r="E25" s="38">
        <f t="shared" si="0"/>
        <v>0</v>
      </c>
      <c r="F25" s="38">
        <f t="shared" si="0"/>
        <v>0</v>
      </c>
      <c r="G25" s="38">
        <f t="shared" si="0"/>
        <v>0</v>
      </c>
    </row>
    <row r="26" spans="1:7" ht="15" hidden="1" customHeight="1" x14ac:dyDescent="0.25">
      <c r="A26" s="9"/>
      <c r="B26" s="65" t="s">
        <v>745</v>
      </c>
      <c r="C26" s="51" t="s">
        <v>746</v>
      </c>
      <c r="D26" s="38">
        <v>0</v>
      </c>
      <c r="E26" s="38">
        <f t="shared" si="0"/>
        <v>0</v>
      </c>
      <c r="F26" s="38">
        <f t="shared" si="0"/>
        <v>0</v>
      </c>
      <c r="G26" s="38">
        <f t="shared" si="0"/>
        <v>0</v>
      </c>
    </row>
    <row r="27" spans="1:7" ht="15" hidden="1" customHeight="1" x14ac:dyDescent="0.25">
      <c r="A27" s="9"/>
      <c r="B27" s="65" t="s">
        <v>747</v>
      </c>
      <c r="C27" s="51" t="s">
        <v>748</v>
      </c>
      <c r="D27" s="38">
        <v>0</v>
      </c>
      <c r="E27" s="38">
        <f t="shared" si="0"/>
        <v>0</v>
      </c>
      <c r="F27" s="38">
        <f t="shared" si="0"/>
        <v>0</v>
      </c>
      <c r="G27" s="38">
        <f t="shared" si="0"/>
        <v>0</v>
      </c>
    </row>
    <row r="28" spans="1:7" ht="15" hidden="1" customHeight="1" x14ac:dyDescent="0.25">
      <c r="A28" s="9"/>
      <c r="B28" s="65" t="s">
        <v>749</v>
      </c>
      <c r="C28" s="51" t="s">
        <v>750</v>
      </c>
      <c r="D28" s="38">
        <v>0</v>
      </c>
      <c r="E28" s="38">
        <f t="shared" si="0"/>
        <v>0</v>
      </c>
      <c r="F28" s="38">
        <f t="shared" si="0"/>
        <v>0</v>
      </c>
      <c r="G28" s="38">
        <f t="shared" si="0"/>
        <v>0</v>
      </c>
    </row>
    <row r="29" spans="1:7" ht="15" customHeight="1" x14ac:dyDescent="0.25">
      <c r="A29" s="9" t="s">
        <v>231</v>
      </c>
      <c r="B29" s="65" t="s">
        <v>525</v>
      </c>
      <c r="C29" s="51" t="s">
        <v>524</v>
      </c>
      <c r="D29" s="38"/>
      <c r="E29" s="38">
        <f t="shared" si="0"/>
        <v>0</v>
      </c>
      <c r="F29" s="38">
        <f t="shared" si="0"/>
        <v>0</v>
      </c>
      <c r="G29" s="38">
        <f t="shared" si="0"/>
        <v>0</v>
      </c>
    </row>
    <row r="30" spans="1:7" ht="15" hidden="1" customHeight="1" x14ac:dyDescent="0.25">
      <c r="A30" s="9" t="s">
        <v>94</v>
      </c>
      <c r="B30" s="65" t="s">
        <v>751</v>
      </c>
      <c r="C30" s="51" t="s">
        <v>752</v>
      </c>
      <c r="D30" s="38"/>
      <c r="E30" s="38">
        <f t="shared" si="0"/>
        <v>0</v>
      </c>
      <c r="F30" s="38">
        <f t="shared" si="0"/>
        <v>0</v>
      </c>
      <c r="G30" s="38">
        <f t="shared" si="0"/>
        <v>0</v>
      </c>
    </row>
    <row r="31" spans="1:7" ht="15" customHeight="1" x14ac:dyDescent="0.25">
      <c r="A31" s="9" t="s">
        <v>228</v>
      </c>
      <c r="B31" s="65" t="s">
        <v>753</v>
      </c>
      <c r="C31" s="51" t="s">
        <v>754</v>
      </c>
      <c r="D31" s="38"/>
      <c r="E31" s="38">
        <f t="shared" si="0"/>
        <v>0</v>
      </c>
      <c r="F31" s="38">
        <f t="shared" si="0"/>
        <v>0</v>
      </c>
      <c r="G31" s="38">
        <f t="shared" si="0"/>
        <v>0</v>
      </c>
    </row>
    <row r="32" spans="1:7" hidden="1" x14ac:dyDescent="0.25">
      <c r="A32" s="9" t="s">
        <v>60</v>
      </c>
      <c r="B32" s="65" t="s">
        <v>755</v>
      </c>
      <c r="C32" s="51" t="s">
        <v>756</v>
      </c>
      <c r="D32" s="38"/>
      <c r="E32" s="38">
        <f t="shared" si="0"/>
        <v>0</v>
      </c>
      <c r="F32" s="38">
        <f t="shared" si="0"/>
        <v>0</v>
      </c>
      <c r="G32" s="38">
        <f t="shared" si="0"/>
        <v>0</v>
      </c>
    </row>
    <row r="33" spans="1:7" hidden="1" x14ac:dyDescent="0.25">
      <c r="A33" s="9" t="s">
        <v>414</v>
      </c>
      <c r="B33" s="66" t="s">
        <v>757</v>
      </c>
      <c r="C33" s="51" t="s">
        <v>758</v>
      </c>
      <c r="D33" s="38"/>
      <c r="E33" s="38">
        <f t="shared" si="0"/>
        <v>0</v>
      </c>
      <c r="F33" s="38">
        <f t="shared" si="0"/>
        <v>0</v>
      </c>
      <c r="G33" s="38">
        <f t="shared" si="0"/>
        <v>0</v>
      </c>
    </row>
    <row r="34" spans="1:7" x14ac:dyDescent="0.25">
      <c r="A34" s="9" t="s">
        <v>225</v>
      </c>
      <c r="B34" s="65" t="s">
        <v>873</v>
      </c>
      <c r="C34" s="51" t="s">
        <v>520</v>
      </c>
      <c r="D34" s="38"/>
      <c r="E34" s="38">
        <f t="shared" si="0"/>
        <v>0</v>
      </c>
      <c r="F34" s="38">
        <f t="shared" si="0"/>
        <v>0</v>
      </c>
      <c r="G34" s="38">
        <f t="shared" si="0"/>
        <v>0</v>
      </c>
    </row>
    <row r="35" spans="1:7" x14ac:dyDescent="0.25">
      <c r="A35" s="9" t="s">
        <v>216</v>
      </c>
      <c r="B35" s="66" t="s">
        <v>759</v>
      </c>
      <c r="C35" s="51" t="s">
        <v>518</v>
      </c>
      <c r="D35" s="38"/>
      <c r="E35" s="38">
        <f t="shared" si="0"/>
        <v>0</v>
      </c>
      <c r="F35" s="38">
        <f t="shared" si="0"/>
        <v>0</v>
      </c>
      <c r="G35" s="38">
        <f t="shared" si="0"/>
        <v>0</v>
      </c>
    </row>
    <row r="36" spans="1:7" x14ac:dyDescent="0.25">
      <c r="A36" s="9" t="s">
        <v>196</v>
      </c>
      <c r="B36" s="113" t="s">
        <v>874</v>
      </c>
      <c r="C36" s="114" t="s">
        <v>518</v>
      </c>
      <c r="D36" s="126"/>
      <c r="E36" s="38">
        <f t="shared" si="0"/>
        <v>0</v>
      </c>
      <c r="F36" s="38">
        <f t="shared" si="0"/>
        <v>0</v>
      </c>
      <c r="G36" s="38">
        <f t="shared" si="0"/>
        <v>0</v>
      </c>
    </row>
    <row r="37" spans="1:7" x14ac:dyDescent="0.25">
      <c r="A37" s="9" t="s">
        <v>172</v>
      </c>
      <c r="B37" s="64" t="s">
        <v>517</v>
      </c>
      <c r="C37" s="59" t="s">
        <v>516</v>
      </c>
      <c r="D37" s="38">
        <f>SUM(D29,D31,D34:D36)</f>
        <v>0</v>
      </c>
      <c r="E37" s="38">
        <f t="shared" si="0"/>
        <v>0</v>
      </c>
      <c r="F37" s="38">
        <f t="shared" si="0"/>
        <v>0</v>
      </c>
      <c r="G37" s="38">
        <f t="shared" si="0"/>
        <v>0</v>
      </c>
    </row>
    <row r="38" spans="1:7" ht="15.75" x14ac:dyDescent="0.25">
      <c r="A38" s="9" t="s">
        <v>140</v>
      </c>
      <c r="B38" s="90" t="s">
        <v>875</v>
      </c>
      <c r="C38" s="91"/>
      <c r="D38" s="37">
        <f>SUM(D37+D23+D14+D8+D7)</f>
        <v>63324</v>
      </c>
      <c r="E38" s="37">
        <f t="shared" ref="E38:G38" si="1">SUM(E37+E23+E14+E8+E7)</f>
        <v>57253.72</v>
      </c>
      <c r="F38" s="37">
        <f t="shared" si="1"/>
        <v>58971.331600000005</v>
      </c>
      <c r="G38" s="37">
        <f t="shared" si="1"/>
        <v>60740.471548000016</v>
      </c>
    </row>
    <row r="39" spans="1:7" x14ac:dyDescent="0.25">
      <c r="A39" s="9" t="s">
        <v>97</v>
      </c>
      <c r="B39" s="67" t="s">
        <v>515</v>
      </c>
      <c r="C39" s="51" t="s">
        <v>514</v>
      </c>
      <c r="D39" s="38"/>
      <c r="E39" s="38">
        <f t="shared" si="0"/>
        <v>0</v>
      </c>
      <c r="F39" s="38">
        <f t="shared" si="0"/>
        <v>0</v>
      </c>
      <c r="G39" s="38">
        <f t="shared" si="0"/>
        <v>0</v>
      </c>
    </row>
    <row r="40" spans="1:7" x14ac:dyDescent="0.25">
      <c r="A40" s="9" t="s">
        <v>94</v>
      </c>
      <c r="B40" s="67" t="s">
        <v>762</v>
      </c>
      <c r="C40" s="51" t="s">
        <v>512</v>
      </c>
      <c r="D40" s="38"/>
      <c r="E40" s="38">
        <f t="shared" si="0"/>
        <v>0</v>
      </c>
      <c r="F40" s="38">
        <f t="shared" si="0"/>
        <v>0</v>
      </c>
      <c r="G40" s="38">
        <f t="shared" si="0"/>
        <v>0</v>
      </c>
    </row>
    <row r="41" spans="1:7" x14ac:dyDescent="0.25">
      <c r="A41" s="9" t="s">
        <v>79</v>
      </c>
      <c r="B41" s="67" t="s">
        <v>511</v>
      </c>
      <c r="C41" s="51" t="s">
        <v>510</v>
      </c>
      <c r="D41" s="38">
        <v>300</v>
      </c>
      <c r="E41" s="38">
        <f t="shared" si="0"/>
        <v>309</v>
      </c>
      <c r="F41" s="38">
        <f t="shared" si="0"/>
        <v>318.27</v>
      </c>
      <c r="G41" s="38">
        <f t="shared" si="0"/>
        <v>327.81810000000002</v>
      </c>
    </row>
    <row r="42" spans="1:7" x14ac:dyDescent="0.25">
      <c r="A42" s="9" t="s">
        <v>60</v>
      </c>
      <c r="B42" s="67" t="s">
        <v>509</v>
      </c>
      <c r="C42" s="51" t="s">
        <v>508</v>
      </c>
      <c r="D42" s="38">
        <v>913</v>
      </c>
      <c r="E42" s="38">
        <f t="shared" si="0"/>
        <v>940.39</v>
      </c>
      <c r="F42" s="38">
        <f t="shared" si="0"/>
        <v>968.60170000000005</v>
      </c>
      <c r="G42" s="38">
        <f t="shared" si="0"/>
        <v>997.65975100000003</v>
      </c>
    </row>
    <row r="43" spans="1:7" x14ac:dyDescent="0.25">
      <c r="A43" s="9" t="s">
        <v>57</v>
      </c>
      <c r="B43" s="56" t="s">
        <v>507</v>
      </c>
      <c r="C43" s="51" t="s">
        <v>506</v>
      </c>
      <c r="D43" s="38"/>
      <c r="E43" s="38">
        <f t="shared" si="0"/>
        <v>0</v>
      </c>
      <c r="F43" s="38">
        <f t="shared" si="0"/>
        <v>0</v>
      </c>
      <c r="G43" s="38">
        <f t="shared" si="0"/>
        <v>0</v>
      </c>
    </row>
    <row r="44" spans="1:7" x14ac:dyDescent="0.25">
      <c r="A44" s="9" t="s">
        <v>56</v>
      </c>
      <c r="B44" s="56" t="s">
        <v>505</v>
      </c>
      <c r="C44" s="51" t="s">
        <v>504</v>
      </c>
      <c r="D44" s="38"/>
      <c r="E44" s="38">
        <f t="shared" si="0"/>
        <v>0</v>
      </c>
      <c r="F44" s="38">
        <f t="shared" si="0"/>
        <v>0</v>
      </c>
      <c r="G44" s="38">
        <f t="shared" si="0"/>
        <v>0</v>
      </c>
    </row>
    <row r="45" spans="1:7" x14ac:dyDescent="0.25">
      <c r="A45" s="9" t="s">
        <v>50</v>
      </c>
      <c r="B45" s="56" t="s">
        <v>503</v>
      </c>
      <c r="C45" s="51" t="s">
        <v>502</v>
      </c>
      <c r="D45" s="38">
        <v>327</v>
      </c>
      <c r="E45" s="38">
        <f t="shared" si="0"/>
        <v>336.81</v>
      </c>
      <c r="F45" s="38">
        <f t="shared" si="0"/>
        <v>346.91430000000003</v>
      </c>
      <c r="G45" s="38">
        <f t="shared" si="0"/>
        <v>357.32172900000006</v>
      </c>
    </row>
    <row r="46" spans="1:7" x14ac:dyDescent="0.25">
      <c r="A46" s="9" t="s">
        <v>42</v>
      </c>
      <c r="B46" s="68" t="s">
        <v>501</v>
      </c>
      <c r="C46" s="59" t="s">
        <v>500</v>
      </c>
      <c r="D46" s="38">
        <f>SUM(D39:D45)</f>
        <v>1540</v>
      </c>
      <c r="E46" s="38">
        <f t="shared" si="0"/>
        <v>1586.2</v>
      </c>
      <c r="F46" s="38">
        <f t="shared" si="0"/>
        <v>1633.7860000000001</v>
      </c>
      <c r="G46" s="38">
        <f t="shared" si="0"/>
        <v>1682.7995800000001</v>
      </c>
    </row>
    <row r="47" spans="1:7" x14ac:dyDescent="0.25">
      <c r="A47" s="9" t="s">
        <v>31</v>
      </c>
      <c r="B47" s="62" t="s">
        <v>499</v>
      </c>
      <c r="C47" s="51" t="s">
        <v>498</v>
      </c>
      <c r="D47" s="38"/>
      <c r="E47" s="38">
        <f t="shared" si="0"/>
        <v>0</v>
      </c>
      <c r="F47" s="38">
        <f t="shared" si="0"/>
        <v>0</v>
      </c>
      <c r="G47" s="38">
        <f t="shared" si="0"/>
        <v>0</v>
      </c>
    </row>
    <row r="48" spans="1:7" x14ac:dyDescent="0.25">
      <c r="A48" s="9" t="s">
        <v>10</v>
      </c>
      <c r="B48" s="62" t="s">
        <v>497</v>
      </c>
      <c r="C48" s="51" t="s">
        <v>496</v>
      </c>
      <c r="D48" s="38"/>
      <c r="E48" s="38">
        <f t="shared" si="0"/>
        <v>0</v>
      </c>
      <c r="F48" s="38">
        <f t="shared" si="0"/>
        <v>0</v>
      </c>
      <c r="G48" s="38">
        <f t="shared" si="0"/>
        <v>0</v>
      </c>
    </row>
    <row r="49" spans="1:7" x14ac:dyDescent="0.25">
      <c r="A49" s="9" t="s">
        <v>7</v>
      </c>
      <c r="B49" s="62" t="s">
        <v>495</v>
      </c>
      <c r="C49" s="51" t="s">
        <v>494</v>
      </c>
      <c r="D49" s="38"/>
      <c r="E49" s="38">
        <f t="shared" si="0"/>
        <v>0</v>
      </c>
      <c r="F49" s="38">
        <f t="shared" si="0"/>
        <v>0</v>
      </c>
      <c r="G49" s="38">
        <f t="shared" si="0"/>
        <v>0</v>
      </c>
    </row>
    <row r="50" spans="1:7" x14ac:dyDescent="0.25">
      <c r="A50" s="9" t="s">
        <v>4</v>
      </c>
      <c r="B50" s="62" t="s">
        <v>493</v>
      </c>
      <c r="C50" s="51" t="s">
        <v>492</v>
      </c>
      <c r="D50" s="38"/>
      <c r="E50" s="38">
        <f t="shared" si="0"/>
        <v>0</v>
      </c>
      <c r="F50" s="38">
        <f t="shared" si="0"/>
        <v>0</v>
      </c>
      <c r="G50" s="38">
        <f t="shared" si="0"/>
        <v>0</v>
      </c>
    </row>
    <row r="51" spans="1:7" x14ac:dyDescent="0.25">
      <c r="A51" s="9" t="s">
        <v>1</v>
      </c>
      <c r="B51" s="64" t="s">
        <v>491</v>
      </c>
      <c r="C51" s="59" t="s">
        <v>490</v>
      </c>
      <c r="D51" s="38">
        <f>SUM(D47:D50)</f>
        <v>0</v>
      </c>
      <c r="E51" s="38">
        <f t="shared" si="0"/>
        <v>0</v>
      </c>
      <c r="F51" s="38">
        <f t="shared" si="0"/>
        <v>0</v>
      </c>
      <c r="G51" s="38">
        <f t="shared" si="0"/>
        <v>0</v>
      </c>
    </row>
    <row r="52" spans="1:7" hidden="1" x14ac:dyDescent="0.25">
      <c r="A52" s="9"/>
      <c r="B52" s="62" t="s">
        <v>489</v>
      </c>
      <c r="C52" s="51" t="s">
        <v>488</v>
      </c>
      <c r="D52" s="38">
        <v>0</v>
      </c>
      <c r="E52" s="38">
        <f t="shared" si="0"/>
        <v>0</v>
      </c>
      <c r="F52" s="38">
        <f t="shared" si="0"/>
        <v>0</v>
      </c>
      <c r="G52" s="38">
        <f t="shared" si="0"/>
        <v>0</v>
      </c>
    </row>
    <row r="53" spans="1:7" hidden="1" x14ac:dyDescent="0.25">
      <c r="A53" s="9"/>
      <c r="B53" s="62" t="s">
        <v>769</v>
      </c>
      <c r="C53" s="51" t="s">
        <v>486</v>
      </c>
      <c r="D53" s="38">
        <v>0</v>
      </c>
      <c r="E53" s="38">
        <f t="shared" si="0"/>
        <v>0</v>
      </c>
      <c r="F53" s="38">
        <f t="shared" si="0"/>
        <v>0</v>
      </c>
      <c r="G53" s="38">
        <f t="shared" si="0"/>
        <v>0</v>
      </c>
    </row>
    <row r="54" spans="1:7" hidden="1" x14ac:dyDescent="0.25">
      <c r="A54" s="9"/>
      <c r="B54" s="62" t="s">
        <v>770</v>
      </c>
      <c r="C54" s="51" t="s">
        <v>484</v>
      </c>
      <c r="D54" s="38">
        <v>0</v>
      </c>
      <c r="E54" s="38">
        <f t="shared" si="0"/>
        <v>0</v>
      </c>
      <c r="F54" s="38">
        <f t="shared" si="0"/>
        <v>0</v>
      </c>
      <c r="G54" s="38">
        <f t="shared" si="0"/>
        <v>0</v>
      </c>
    </row>
    <row r="55" spans="1:7" x14ac:dyDescent="0.25">
      <c r="A55" s="9" t="s">
        <v>45</v>
      </c>
      <c r="B55" s="62" t="s">
        <v>771</v>
      </c>
      <c r="C55" s="51" t="s">
        <v>482</v>
      </c>
      <c r="D55" s="38"/>
      <c r="E55" s="38">
        <f t="shared" si="0"/>
        <v>0</v>
      </c>
      <c r="F55" s="38">
        <f t="shared" si="0"/>
        <v>0</v>
      </c>
      <c r="G55" s="38">
        <f t="shared" si="0"/>
        <v>0</v>
      </c>
    </row>
    <row r="56" spans="1:7" hidden="1" x14ac:dyDescent="0.25">
      <c r="A56" s="9"/>
      <c r="B56" s="62" t="s">
        <v>772</v>
      </c>
      <c r="C56" s="51" t="s">
        <v>480</v>
      </c>
      <c r="D56" s="38">
        <v>0</v>
      </c>
      <c r="E56" s="38">
        <f t="shared" si="0"/>
        <v>0</v>
      </c>
      <c r="F56" s="38">
        <f t="shared" si="0"/>
        <v>0</v>
      </c>
      <c r="G56" s="38">
        <f t="shared" si="0"/>
        <v>0</v>
      </c>
    </row>
    <row r="57" spans="1:7" x14ac:dyDescent="0.25">
      <c r="A57" s="9" t="s">
        <v>336</v>
      </c>
      <c r="B57" s="62" t="s">
        <v>876</v>
      </c>
      <c r="C57" s="51" t="s">
        <v>476</v>
      </c>
      <c r="D57" s="38"/>
      <c r="E57" s="38">
        <f t="shared" si="0"/>
        <v>0</v>
      </c>
      <c r="F57" s="38">
        <f t="shared" si="0"/>
        <v>0</v>
      </c>
      <c r="G57" s="38">
        <f t="shared" si="0"/>
        <v>0</v>
      </c>
    </row>
    <row r="58" spans="1:7" hidden="1" x14ac:dyDescent="0.25">
      <c r="A58" s="9" t="s">
        <v>137</v>
      </c>
      <c r="B58" s="62" t="s">
        <v>474</v>
      </c>
      <c r="C58" s="51" t="s">
        <v>473</v>
      </c>
      <c r="D58" s="38">
        <v>0</v>
      </c>
      <c r="E58" s="38">
        <f t="shared" si="0"/>
        <v>0</v>
      </c>
      <c r="F58" s="38">
        <f t="shared" si="0"/>
        <v>0</v>
      </c>
      <c r="G58" s="38">
        <f t="shared" si="0"/>
        <v>0</v>
      </c>
    </row>
    <row r="59" spans="1:7" x14ac:dyDescent="0.25">
      <c r="A59" s="9" t="s">
        <v>39</v>
      </c>
      <c r="B59" s="62" t="s">
        <v>777</v>
      </c>
      <c r="C59" s="51" t="s">
        <v>469</v>
      </c>
      <c r="D59" s="38"/>
      <c r="E59" s="38">
        <f t="shared" si="0"/>
        <v>0</v>
      </c>
      <c r="F59" s="38">
        <f t="shared" si="0"/>
        <v>0</v>
      </c>
      <c r="G59" s="38">
        <f t="shared" si="0"/>
        <v>0</v>
      </c>
    </row>
    <row r="60" spans="1:7" x14ac:dyDescent="0.25">
      <c r="A60" s="9" t="s">
        <v>36</v>
      </c>
      <c r="B60" s="64" t="s">
        <v>468</v>
      </c>
      <c r="C60" s="59" t="s">
        <v>467</v>
      </c>
      <c r="D60" s="38">
        <f>SUM(D58:D59,D55,D57)</f>
        <v>0</v>
      </c>
      <c r="E60" s="38">
        <f t="shared" si="0"/>
        <v>0</v>
      </c>
      <c r="F60" s="38">
        <f t="shared" si="0"/>
        <v>0</v>
      </c>
      <c r="G60" s="38">
        <f t="shared" si="0"/>
        <v>0</v>
      </c>
    </row>
    <row r="61" spans="1:7" ht="15.75" x14ac:dyDescent="0.25">
      <c r="A61" s="9" t="s">
        <v>402</v>
      </c>
      <c r="B61" s="90" t="s">
        <v>877</v>
      </c>
      <c r="C61" s="91"/>
      <c r="D61" s="37">
        <f>SUM(D46+D51+D60)</f>
        <v>1540</v>
      </c>
      <c r="E61" s="37">
        <f t="shared" ref="E61:G61" si="2">SUM(E46+E51+E60)</f>
        <v>1586.2</v>
      </c>
      <c r="F61" s="37">
        <f t="shared" si="2"/>
        <v>1633.7860000000001</v>
      </c>
      <c r="G61" s="37">
        <f t="shared" si="2"/>
        <v>1682.7995800000001</v>
      </c>
    </row>
    <row r="62" spans="1:7" ht="15.75" x14ac:dyDescent="0.25">
      <c r="A62" s="9" t="s">
        <v>400</v>
      </c>
      <c r="B62" s="69" t="s">
        <v>780</v>
      </c>
      <c r="C62" s="70" t="s">
        <v>464</v>
      </c>
      <c r="D62" s="115">
        <f>SUM(D7+D8+D14+D23+D37+D46+D51+D60)</f>
        <v>64864</v>
      </c>
      <c r="E62" s="115">
        <f t="shared" ref="E62:G62" si="3">SUM(E7+E8+E14+E23+E37+E46+E51+E60)</f>
        <v>58839.92</v>
      </c>
      <c r="F62" s="115">
        <f t="shared" si="3"/>
        <v>60605.117600000005</v>
      </c>
      <c r="G62" s="115">
        <f t="shared" si="3"/>
        <v>62423.271128000015</v>
      </c>
    </row>
    <row r="63" spans="1:7" x14ac:dyDescent="0.25">
      <c r="A63" s="9" t="s">
        <v>478</v>
      </c>
      <c r="B63" s="73" t="s">
        <v>783</v>
      </c>
      <c r="C63" s="74" t="s">
        <v>784</v>
      </c>
      <c r="D63" s="127"/>
      <c r="E63" s="38">
        <f t="shared" si="0"/>
        <v>0</v>
      </c>
      <c r="F63" s="38">
        <f t="shared" si="0"/>
        <v>0</v>
      </c>
      <c r="G63" s="38">
        <f t="shared" si="0"/>
        <v>0</v>
      </c>
    </row>
    <row r="64" spans="1:7" x14ac:dyDescent="0.25">
      <c r="A64" s="9" t="s">
        <v>475</v>
      </c>
      <c r="B64" s="76" t="s">
        <v>786</v>
      </c>
      <c r="C64" s="74" t="s">
        <v>787</v>
      </c>
      <c r="D64" s="128"/>
      <c r="E64" s="38">
        <f t="shared" si="0"/>
        <v>0</v>
      </c>
      <c r="F64" s="38">
        <f t="shared" si="0"/>
        <v>0</v>
      </c>
      <c r="G64" s="38">
        <f t="shared" si="0"/>
        <v>0</v>
      </c>
    </row>
    <row r="65" spans="1:7" x14ac:dyDescent="0.25">
      <c r="A65" s="9" t="s">
        <v>223</v>
      </c>
      <c r="B65" s="75" t="s">
        <v>788</v>
      </c>
      <c r="C65" s="72" t="s">
        <v>789</v>
      </c>
      <c r="D65" s="129"/>
      <c r="E65" s="38">
        <f t="shared" si="0"/>
        <v>0</v>
      </c>
      <c r="F65" s="38">
        <f t="shared" si="0"/>
        <v>0</v>
      </c>
      <c r="G65" s="38">
        <f t="shared" si="0"/>
        <v>0</v>
      </c>
    </row>
    <row r="66" spans="1:7" x14ac:dyDescent="0.25">
      <c r="A66" s="9" t="s">
        <v>221</v>
      </c>
      <c r="B66" s="75" t="s">
        <v>790</v>
      </c>
      <c r="C66" s="72" t="s">
        <v>791</v>
      </c>
      <c r="D66" s="38"/>
      <c r="E66" s="38">
        <f t="shared" si="0"/>
        <v>0</v>
      </c>
      <c r="F66" s="38">
        <f t="shared" si="0"/>
        <v>0</v>
      </c>
      <c r="G66" s="38">
        <f t="shared" si="0"/>
        <v>0</v>
      </c>
    </row>
    <row r="67" spans="1:7" x14ac:dyDescent="0.25">
      <c r="A67" s="9" t="s">
        <v>399</v>
      </c>
      <c r="B67" s="75" t="s">
        <v>792</v>
      </c>
      <c r="C67" s="72" t="s">
        <v>793</v>
      </c>
      <c r="D67" s="38"/>
      <c r="E67" s="38">
        <f t="shared" si="0"/>
        <v>0</v>
      </c>
      <c r="F67" s="38">
        <f t="shared" si="0"/>
        <v>0</v>
      </c>
      <c r="G67" s="38">
        <f t="shared" si="0"/>
        <v>0</v>
      </c>
    </row>
    <row r="68" spans="1:7" x14ac:dyDescent="0.25">
      <c r="A68" s="9"/>
      <c r="B68" s="75" t="s">
        <v>794</v>
      </c>
      <c r="C68" s="72" t="s">
        <v>795</v>
      </c>
      <c r="D68" s="38"/>
      <c r="E68" s="38">
        <f t="shared" si="0"/>
        <v>0</v>
      </c>
      <c r="F68" s="38">
        <f t="shared" si="0"/>
        <v>0</v>
      </c>
      <c r="G68" s="38">
        <f t="shared" si="0"/>
        <v>0</v>
      </c>
    </row>
    <row r="69" spans="1:7" x14ac:dyDescent="0.25">
      <c r="A69" s="9"/>
      <c r="B69" s="75" t="s">
        <v>797</v>
      </c>
      <c r="C69" s="72" t="s">
        <v>798</v>
      </c>
      <c r="D69" s="38"/>
      <c r="E69" s="38">
        <f t="shared" si="0"/>
        <v>0</v>
      </c>
      <c r="F69" s="38">
        <f t="shared" si="0"/>
        <v>0</v>
      </c>
      <c r="G69" s="38">
        <f t="shared" si="0"/>
        <v>0</v>
      </c>
    </row>
    <row r="70" spans="1:7" x14ac:dyDescent="0.25">
      <c r="A70" s="9"/>
      <c r="B70" s="75" t="s">
        <v>799</v>
      </c>
      <c r="C70" s="72" t="s">
        <v>800</v>
      </c>
      <c r="D70" s="38"/>
      <c r="E70" s="38">
        <f t="shared" si="0"/>
        <v>0</v>
      </c>
      <c r="F70" s="38">
        <f t="shared" si="0"/>
        <v>0</v>
      </c>
      <c r="G70" s="38">
        <f t="shared" si="0"/>
        <v>0</v>
      </c>
    </row>
    <row r="71" spans="1:7" x14ac:dyDescent="0.25">
      <c r="A71" s="9" t="s">
        <v>398</v>
      </c>
      <c r="B71" s="77" t="s">
        <v>460</v>
      </c>
      <c r="C71" s="10" t="s">
        <v>459</v>
      </c>
      <c r="D71" s="38">
        <f>SUM(D66,D68)</f>
        <v>0</v>
      </c>
      <c r="E71" s="38">
        <f t="shared" si="0"/>
        <v>0</v>
      </c>
      <c r="F71" s="38">
        <f t="shared" si="0"/>
        <v>0</v>
      </c>
      <c r="G71" s="38">
        <f t="shared" si="0"/>
        <v>0</v>
      </c>
    </row>
    <row r="72" spans="1:7" hidden="1" x14ac:dyDescent="0.25">
      <c r="A72" s="9" t="s">
        <v>208</v>
      </c>
      <c r="B72" s="75" t="s">
        <v>878</v>
      </c>
      <c r="C72" s="72" t="s">
        <v>879</v>
      </c>
      <c r="D72" s="129"/>
      <c r="E72" s="38">
        <f t="shared" ref="E72:G135" si="4">D72*1.03</f>
        <v>0</v>
      </c>
      <c r="F72" s="38">
        <f t="shared" si="4"/>
        <v>0</v>
      </c>
      <c r="G72" s="38">
        <f t="shared" si="4"/>
        <v>0</v>
      </c>
    </row>
    <row r="73" spans="1:7" hidden="1" x14ac:dyDescent="0.25">
      <c r="A73" s="9" t="s">
        <v>452</v>
      </c>
      <c r="B73" s="62" t="s">
        <v>880</v>
      </c>
      <c r="C73" s="72" t="s">
        <v>881</v>
      </c>
      <c r="D73" s="130"/>
      <c r="E73" s="38">
        <f t="shared" si="4"/>
        <v>0</v>
      </c>
      <c r="F73" s="38">
        <f t="shared" si="4"/>
        <v>0</v>
      </c>
      <c r="G73" s="38">
        <f t="shared" si="4"/>
        <v>0</v>
      </c>
    </row>
    <row r="74" spans="1:7" hidden="1" x14ac:dyDescent="0.25">
      <c r="A74" s="9" t="s">
        <v>702</v>
      </c>
      <c r="B74" s="75" t="s">
        <v>882</v>
      </c>
      <c r="C74" s="72" t="s">
        <v>883</v>
      </c>
      <c r="D74" s="129"/>
      <c r="E74" s="38">
        <f t="shared" si="4"/>
        <v>0</v>
      </c>
      <c r="F74" s="38">
        <f t="shared" si="4"/>
        <v>0</v>
      </c>
      <c r="G74" s="38">
        <f t="shared" si="4"/>
        <v>0</v>
      </c>
    </row>
    <row r="75" spans="1:7" hidden="1" x14ac:dyDescent="0.25">
      <c r="A75" s="9" t="s">
        <v>703</v>
      </c>
      <c r="B75" s="75" t="s">
        <v>884</v>
      </c>
      <c r="C75" s="72" t="s">
        <v>885</v>
      </c>
      <c r="D75" s="129"/>
      <c r="E75" s="38">
        <f t="shared" si="4"/>
        <v>0</v>
      </c>
      <c r="F75" s="38">
        <f t="shared" si="4"/>
        <v>0</v>
      </c>
      <c r="G75" s="38">
        <f t="shared" si="4"/>
        <v>0</v>
      </c>
    </row>
    <row r="76" spans="1:7" x14ac:dyDescent="0.25">
      <c r="A76" s="9" t="s">
        <v>255</v>
      </c>
      <c r="B76" s="77" t="s">
        <v>458</v>
      </c>
      <c r="C76" s="10" t="s">
        <v>457</v>
      </c>
      <c r="D76" s="38"/>
      <c r="E76" s="38">
        <f t="shared" si="4"/>
        <v>0</v>
      </c>
      <c r="F76" s="38">
        <f t="shared" si="4"/>
        <v>0</v>
      </c>
      <c r="G76" s="38">
        <f t="shared" si="4"/>
        <v>0</v>
      </c>
    </row>
    <row r="77" spans="1:7" x14ac:dyDescent="0.25">
      <c r="A77" s="9" t="s">
        <v>253</v>
      </c>
      <c r="B77" s="77" t="s">
        <v>456</v>
      </c>
      <c r="C77" s="10" t="s">
        <v>455</v>
      </c>
      <c r="D77" s="38"/>
      <c r="E77" s="38">
        <f t="shared" si="4"/>
        <v>0</v>
      </c>
      <c r="F77" s="38">
        <f t="shared" si="4"/>
        <v>0</v>
      </c>
      <c r="G77" s="38">
        <f t="shared" si="4"/>
        <v>0</v>
      </c>
    </row>
    <row r="78" spans="1:7" ht="15.75" x14ac:dyDescent="0.25">
      <c r="A78" s="9" t="s">
        <v>250</v>
      </c>
      <c r="B78" s="78" t="s">
        <v>801</v>
      </c>
      <c r="C78" s="79" t="s">
        <v>453</v>
      </c>
      <c r="D78" s="115">
        <f>SUM(D71:D77)</f>
        <v>0</v>
      </c>
      <c r="E78" s="115">
        <f t="shared" ref="E78:G78" si="5">SUM(E71:E77)</f>
        <v>0</v>
      </c>
      <c r="F78" s="115">
        <f t="shared" si="5"/>
        <v>0</v>
      </c>
      <c r="G78" s="115">
        <f t="shared" si="5"/>
        <v>0</v>
      </c>
    </row>
    <row r="79" spans="1:7" ht="15.75" x14ac:dyDescent="0.25">
      <c r="A79" s="9" t="s">
        <v>248</v>
      </c>
      <c r="B79" s="93" t="s">
        <v>451</v>
      </c>
      <c r="C79" s="116"/>
      <c r="D79" s="35">
        <f>SUM(D62+D78)</f>
        <v>64864</v>
      </c>
      <c r="E79" s="35">
        <f t="shared" ref="E79:G79" si="6">SUM(E62+E78)</f>
        <v>58839.92</v>
      </c>
      <c r="F79" s="35">
        <f t="shared" si="6"/>
        <v>60605.117600000005</v>
      </c>
      <c r="G79" s="35">
        <f t="shared" si="6"/>
        <v>62423.271128000015</v>
      </c>
    </row>
    <row r="80" spans="1:7" x14ac:dyDescent="0.25">
      <c r="A80" s="9" t="s">
        <v>246</v>
      </c>
      <c r="B80" s="53" t="s">
        <v>428</v>
      </c>
      <c r="C80" s="81" t="s">
        <v>427</v>
      </c>
      <c r="D80" s="122"/>
      <c r="E80" s="38">
        <f t="shared" si="4"/>
        <v>0</v>
      </c>
      <c r="F80" s="38">
        <f t="shared" si="4"/>
        <v>0</v>
      </c>
      <c r="G80" s="38">
        <f t="shared" si="4"/>
        <v>0</v>
      </c>
    </row>
    <row r="81" spans="1:7" hidden="1" x14ac:dyDescent="0.25">
      <c r="A81" s="9"/>
      <c r="B81" s="53" t="s">
        <v>425</v>
      </c>
      <c r="C81" s="81" t="s">
        <v>424</v>
      </c>
      <c r="D81" s="122"/>
      <c r="E81" s="38">
        <f t="shared" si="4"/>
        <v>0</v>
      </c>
      <c r="F81" s="38">
        <f t="shared" si="4"/>
        <v>0</v>
      </c>
      <c r="G81" s="38">
        <f t="shared" si="4"/>
        <v>0</v>
      </c>
    </row>
    <row r="82" spans="1:7" ht="25.5" hidden="1" x14ac:dyDescent="0.25">
      <c r="A82" s="9"/>
      <c r="B82" s="53" t="s">
        <v>422</v>
      </c>
      <c r="C82" s="81" t="s">
        <v>421</v>
      </c>
      <c r="D82" s="122"/>
      <c r="E82" s="38">
        <f t="shared" si="4"/>
        <v>0</v>
      </c>
      <c r="F82" s="38">
        <f t="shared" si="4"/>
        <v>0</v>
      </c>
      <c r="G82" s="38">
        <f t="shared" si="4"/>
        <v>0</v>
      </c>
    </row>
    <row r="83" spans="1:7" ht="25.5" hidden="1" x14ac:dyDescent="0.25">
      <c r="A83" s="9"/>
      <c r="B83" s="53" t="s">
        <v>419</v>
      </c>
      <c r="C83" s="81" t="s">
        <v>418</v>
      </c>
      <c r="D83" s="122"/>
      <c r="E83" s="38">
        <f t="shared" si="4"/>
        <v>0</v>
      </c>
      <c r="F83" s="38">
        <f t="shared" si="4"/>
        <v>0</v>
      </c>
      <c r="G83" s="38">
        <f t="shared" si="4"/>
        <v>0</v>
      </c>
    </row>
    <row r="84" spans="1:7" ht="25.5" hidden="1" x14ac:dyDescent="0.25">
      <c r="A84" s="9"/>
      <c r="B84" s="53" t="s">
        <v>806</v>
      </c>
      <c r="C84" s="81" t="s">
        <v>415</v>
      </c>
      <c r="D84" s="122"/>
      <c r="E84" s="38">
        <f t="shared" si="4"/>
        <v>0</v>
      </c>
      <c r="F84" s="38">
        <f t="shared" si="4"/>
        <v>0</v>
      </c>
      <c r="G84" s="38">
        <f t="shared" si="4"/>
        <v>0</v>
      </c>
    </row>
    <row r="85" spans="1:7" x14ac:dyDescent="0.25">
      <c r="A85" s="9" t="s">
        <v>244</v>
      </c>
      <c r="B85" s="53" t="s">
        <v>807</v>
      </c>
      <c r="C85" s="81" t="s">
        <v>412</v>
      </c>
      <c r="D85" s="122"/>
      <c r="E85" s="38">
        <f t="shared" si="4"/>
        <v>0</v>
      </c>
      <c r="F85" s="38">
        <f t="shared" si="4"/>
        <v>0</v>
      </c>
      <c r="G85" s="38">
        <f t="shared" si="4"/>
        <v>0</v>
      </c>
    </row>
    <row r="86" spans="1:7" x14ac:dyDescent="0.25">
      <c r="A86" s="9" t="s">
        <v>242</v>
      </c>
      <c r="B86" s="60" t="s">
        <v>808</v>
      </c>
      <c r="C86" s="22" t="s">
        <v>409</v>
      </c>
      <c r="D86" s="122">
        <f>SUM(D80:D85)</f>
        <v>0</v>
      </c>
      <c r="E86" s="38">
        <f t="shared" si="4"/>
        <v>0</v>
      </c>
      <c r="F86" s="38">
        <f t="shared" si="4"/>
        <v>0</v>
      </c>
      <c r="G86" s="38">
        <f t="shared" si="4"/>
        <v>0</v>
      </c>
    </row>
    <row r="87" spans="1:7" hidden="1" x14ac:dyDescent="0.25">
      <c r="A87" s="9"/>
      <c r="B87" s="53" t="s">
        <v>372</v>
      </c>
      <c r="C87" s="81" t="s">
        <v>371</v>
      </c>
      <c r="D87" s="122">
        <v>0</v>
      </c>
      <c r="E87" s="38">
        <f t="shared" si="4"/>
        <v>0</v>
      </c>
      <c r="F87" s="38">
        <f t="shared" si="4"/>
        <v>0</v>
      </c>
      <c r="G87" s="38">
        <f t="shared" si="4"/>
        <v>0</v>
      </c>
    </row>
    <row r="88" spans="1:7" hidden="1" x14ac:dyDescent="0.25">
      <c r="A88" s="9"/>
      <c r="B88" s="53" t="s">
        <v>369</v>
      </c>
      <c r="C88" s="81" t="s">
        <v>368</v>
      </c>
      <c r="D88" s="122">
        <v>0</v>
      </c>
      <c r="E88" s="38">
        <f t="shared" si="4"/>
        <v>0</v>
      </c>
      <c r="F88" s="38">
        <f t="shared" si="4"/>
        <v>0</v>
      </c>
      <c r="G88" s="38">
        <f t="shared" si="4"/>
        <v>0</v>
      </c>
    </row>
    <row r="89" spans="1:7" hidden="1" x14ac:dyDescent="0.25">
      <c r="A89" s="9"/>
      <c r="B89" s="53" t="s">
        <v>811</v>
      </c>
      <c r="C89" s="81" t="s">
        <v>365</v>
      </c>
      <c r="D89" s="122">
        <v>0</v>
      </c>
      <c r="E89" s="38">
        <f t="shared" si="4"/>
        <v>0</v>
      </c>
      <c r="F89" s="38">
        <f t="shared" si="4"/>
        <v>0</v>
      </c>
      <c r="G89" s="38">
        <f t="shared" si="4"/>
        <v>0</v>
      </c>
    </row>
    <row r="90" spans="1:7" x14ac:dyDescent="0.25">
      <c r="A90" s="9" t="s">
        <v>240</v>
      </c>
      <c r="B90" s="53" t="s">
        <v>350</v>
      </c>
      <c r="C90" s="81" t="s">
        <v>349</v>
      </c>
      <c r="D90" s="122"/>
      <c r="E90" s="38">
        <f t="shared" si="4"/>
        <v>0</v>
      </c>
      <c r="F90" s="38">
        <f t="shared" si="4"/>
        <v>0</v>
      </c>
      <c r="G90" s="38">
        <f t="shared" si="4"/>
        <v>0</v>
      </c>
    </row>
    <row r="91" spans="1:7" x14ac:dyDescent="0.25">
      <c r="A91" s="9" t="s">
        <v>137</v>
      </c>
      <c r="B91" s="53" t="s">
        <v>292</v>
      </c>
      <c r="C91" s="81" t="s">
        <v>291</v>
      </c>
      <c r="D91" s="122"/>
      <c r="E91" s="38">
        <f t="shared" si="4"/>
        <v>0</v>
      </c>
      <c r="F91" s="38">
        <f t="shared" si="4"/>
        <v>0</v>
      </c>
      <c r="G91" s="38">
        <f t="shared" si="4"/>
        <v>0</v>
      </c>
    </row>
    <row r="92" spans="1:7" x14ac:dyDescent="0.25">
      <c r="A92" s="9" t="s">
        <v>123</v>
      </c>
      <c r="B92" s="53" t="s">
        <v>265</v>
      </c>
      <c r="C92" s="81" t="s">
        <v>264</v>
      </c>
      <c r="D92" s="122"/>
      <c r="E92" s="38">
        <f t="shared" si="4"/>
        <v>0</v>
      </c>
      <c r="F92" s="38">
        <f t="shared" si="4"/>
        <v>0</v>
      </c>
      <c r="G92" s="38">
        <f t="shared" si="4"/>
        <v>0</v>
      </c>
    </row>
    <row r="93" spans="1:7" x14ac:dyDescent="0.25">
      <c r="A93" s="9" t="s">
        <v>100</v>
      </c>
      <c r="B93" s="60" t="s">
        <v>262</v>
      </c>
      <c r="C93" s="22" t="s">
        <v>261</v>
      </c>
      <c r="D93" s="122">
        <f>SUM(D87:D92)</f>
        <v>0</v>
      </c>
      <c r="E93" s="38">
        <f t="shared" si="4"/>
        <v>0</v>
      </c>
      <c r="F93" s="38">
        <f t="shared" si="4"/>
        <v>0</v>
      </c>
      <c r="G93" s="38">
        <f t="shared" si="4"/>
        <v>0</v>
      </c>
    </row>
    <row r="94" spans="1:7" x14ac:dyDescent="0.25">
      <c r="A94" s="9" t="s">
        <v>234</v>
      </c>
      <c r="B94" s="62" t="s">
        <v>259</v>
      </c>
      <c r="C94" s="81" t="s">
        <v>258</v>
      </c>
      <c r="D94" s="122"/>
      <c r="E94" s="38">
        <f t="shared" si="4"/>
        <v>0</v>
      </c>
      <c r="F94" s="38">
        <f t="shared" si="4"/>
        <v>0</v>
      </c>
      <c r="G94" s="38">
        <f t="shared" si="4"/>
        <v>0</v>
      </c>
    </row>
    <row r="95" spans="1:7" x14ac:dyDescent="0.25">
      <c r="A95" s="9" t="s">
        <v>361</v>
      </c>
      <c r="B95" s="62" t="s">
        <v>256</v>
      </c>
      <c r="C95" s="81" t="s">
        <v>251</v>
      </c>
      <c r="D95" s="122">
        <v>120</v>
      </c>
      <c r="E95" s="38">
        <f t="shared" si="4"/>
        <v>123.60000000000001</v>
      </c>
      <c r="F95" s="38">
        <f t="shared" si="4"/>
        <v>127.30800000000001</v>
      </c>
      <c r="G95" s="38">
        <f t="shared" si="4"/>
        <v>131.12724</v>
      </c>
    </row>
    <row r="96" spans="1:7" x14ac:dyDescent="0.25">
      <c r="A96" s="9" t="s">
        <v>478</v>
      </c>
      <c r="B96" s="62" t="s">
        <v>249</v>
      </c>
      <c r="C96" s="81" t="s">
        <v>247</v>
      </c>
      <c r="D96" s="122"/>
      <c r="E96" s="38">
        <f t="shared" si="4"/>
        <v>0</v>
      </c>
      <c r="F96" s="38">
        <f t="shared" si="4"/>
        <v>0</v>
      </c>
      <c r="G96" s="38">
        <f t="shared" si="4"/>
        <v>0</v>
      </c>
    </row>
    <row r="97" spans="1:7" x14ac:dyDescent="0.25">
      <c r="A97" s="9" t="s">
        <v>475</v>
      </c>
      <c r="B97" s="62" t="s">
        <v>826</v>
      </c>
      <c r="C97" s="81" t="s">
        <v>235</v>
      </c>
      <c r="D97" s="122"/>
      <c r="E97" s="38">
        <f t="shared" si="4"/>
        <v>0</v>
      </c>
      <c r="F97" s="38">
        <f t="shared" si="4"/>
        <v>0</v>
      </c>
      <c r="G97" s="38">
        <f t="shared" si="4"/>
        <v>0</v>
      </c>
    </row>
    <row r="98" spans="1:7" x14ac:dyDescent="0.25">
      <c r="A98" s="9" t="s">
        <v>223</v>
      </c>
      <c r="B98" s="62" t="s">
        <v>233</v>
      </c>
      <c r="C98" s="81" t="s">
        <v>232</v>
      </c>
      <c r="D98" s="122"/>
      <c r="E98" s="38">
        <f t="shared" si="4"/>
        <v>0</v>
      </c>
      <c r="F98" s="38">
        <f t="shared" si="4"/>
        <v>0</v>
      </c>
      <c r="G98" s="38">
        <f t="shared" si="4"/>
        <v>0</v>
      </c>
    </row>
    <row r="99" spans="1:7" x14ac:dyDescent="0.25">
      <c r="A99" s="9" t="s">
        <v>221</v>
      </c>
      <c r="B99" s="62" t="s">
        <v>230</v>
      </c>
      <c r="C99" s="81" t="s">
        <v>229</v>
      </c>
      <c r="D99" s="122"/>
      <c r="E99" s="38">
        <f t="shared" si="4"/>
        <v>0</v>
      </c>
      <c r="F99" s="38">
        <f t="shared" si="4"/>
        <v>0</v>
      </c>
      <c r="G99" s="38">
        <f t="shared" si="4"/>
        <v>0</v>
      </c>
    </row>
    <row r="100" spans="1:7" x14ac:dyDescent="0.25">
      <c r="A100" s="9" t="s">
        <v>219</v>
      </c>
      <c r="B100" s="62" t="s">
        <v>227</v>
      </c>
      <c r="C100" s="81" t="s">
        <v>226</v>
      </c>
      <c r="D100" s="122"/>
      <c r="E100" s="38">
        <f t="shared" si="4"/>
        <v>0</v>
      </c>
      <c r="F100" s="38">
        <f t="shared" si="4"/>
        <v>0</v>
      </c>
      <c r="G100" s="38">
        <f t="shared" si="4"/>
        <v>0</v>
      </c>
    </row>
    <row r="101" spans="1:7" x14ac:dyDescent="0.25">
      <c r="A101" s="9" t="s">
        <v>466</v>
      </c>
      <c r="B101" s="62" t="s">
        <v>886</v>
      </c>
      <c r="C101" s="81" t="s">
        <v>887</v>
      </c>
      <c r="D101" s="122">
        <v>7</v>
      </c>
      <c r="E101" s="38">
        <f t="shared" si="4"/>
        <v>7.21</v>
      </c>
      <c r="F101" s="38">
        <f t="shared" si="4"/>
        <v>7.4263000000000003</v>
      </c>
      <c r="G101" s="38">
        <f t="shared" si="4"/>
        <v>7.6490890000000009</v>
      </c>
    </row>
    <row r="102" spans="1:7" x14ac:dyDescent="0.25">
      <c r="A102" s="9" t="s">
        <v>214</v>
      </c>
      <c r="B102" s="62" t="s">
        <v>833</v>
      </c>
      <c r="C102" s="81" t="s">
        <v>206</v>
      </c>
      <c r="D102" s="122"/>
      <c r="E102" s="38">
        <f t="shared" si="4"/>
        <v>0</v>
      </c>
      <c r="F102" s="38">
        <f t="shared" si="4"/>
        <v>0</v>
      </c>
      <c r="G102" s="38">
        <f t="shared" si="4"/>
        <v>0</v>
      </c>
    </row>
    <row r="103" spans="1:7" x14ac:dyDescent="0.25">
      <c r="A103" s="9" t="s">
        <v>212</v>
      </c>
      <c r="B103" s="62" t="s">
        <v>835</v>
      </c>
      <c r="C103" s="81" t="s">
        <v>888</v>
      </c>
      <c r="D103" s="122">
        <v>1</v>
      </c>
      <c r="E103" s="38">
        <f t="shared" si="4"/>
        <v>1.03</v>
      </c>
      <c r="F103" s="38">
        <f t="shared" si="4"/>
        <v>1.0609</v>
      </c>
      <c r="G103" s="38">
        <f t="shared" si="4"/>
        <v>1.092727</v>
      </c>
    </row>
    <row r="104" spans="1:7" x14ac:dyDescent="0.25">
      <c r="A104" s="9" t="s">
        <v>210</v>
      </c>
      <c r="B104" s="64" t="s">
        <v>837</v>
      </c>
      <c r="C104" s="22" t="s">
        <v>194</v>
      </c>
      <c r="D104" s="122">
        <f>SUM(D94:D103)</f>
        <v>128</v>
      </c>
      <c r="E104" s="38">
        <f t="shared" si="4"/>
        <v>131.84</v>
      </c>
      <c r="F104" s="38">
        <f t="shared" si="4"/>
        <v>135.79519999999999</v>
      </c>
      <c r="G104" s="38">
        <f t="shared" si="4"/>
        <v>139.869056</v>
      </c>
    </row>
    <row r="105" spans="1:7" ht="15" customHeight="1" x14ac:dyDescent="0.25">
      <c r="A105" s="9" t="s">
        <v>208</v>
      </c>
      <c r="B105" s="62" t="s">
        <v>168</v>
      </c>
      <c r="C105" s="81" t="s">
        <v>167</v>
      </c>
      <c r="D105" s="122"/>
      <c r="E105" s="38">
        <f t="shared" si="4"/>
        <v>0</v>
      </c>
      <c r="F105" s="38">
        <f t="shared" si="4"/>
        <v>0</v>
      </c>
      <c r="G105" s="38">
        <f t="shared" si="4"/>
        <v>0</v>
      </c>
    </row>
    <row r="106" spans="1:7" x14ac:dyDescent="0.25">
      <c r="A106" s="9" t="s">
        <v>452</v>
      </c>
      <c r="B106" s="62" t="s">
        <v>842</v>
      </c>
      <c r="C106" s="81" t="s">
        <v>141</v>
      </c>
      <c r="D106" s="122"/>
      <c r="E106" s="38">
        <f t="shared" si="4"/>
        <v>0</v>
      </c>
      <c r="F106" s="38">
        <f t="shared" si="4"/>
        <v>0</v>
      </c>
      <c r="G106" s="38">
        <f t="shared" si="4"/>
        <v>0</v>
      </c>
    </row>
    <row r="107" spans="1:7" ht="15" customHeight="1" x14ac:dyDescent="0.25">
      <c r="A107" s="9" t="s">
        <v>702</v>
      </c>
      <c r="B107" s="53" t="s">
        <v>840</v>
      </c>
      <c r="C107" s="81" t="s">
        <v>889</v>
      </c>
      <c r="D107" s="122"/>
      <c r="E107" s="38">
        <f t="shared" si="4"/>
        <v>0</v>
      </c>
      <c r="F107" s="38">
        <f t="shared" si="4"/>
        <v>0</v>
      </c>
      <c r="G107" s="38">
        <f t="shared" si="4"/>
        <v>0</v>
      </c>
    </row>
    <row r="108" spans="1:7" x14ac:dyDescent="0.25">
      <c r="A108" s="9" t="s">
        <v>703</v>
      </c>
      <c r="B108" s="60" t="s">
        <v>139</v>
      </c>
      <c r="C108" s="22" t="s">
        <v>138</v>
      </c>
      <c r="D108" s="122">
        <f>SUM(D105:D107)</f>
        <v>0</v>
      </c>
      <c r="E108" s="38">
        <f t="shared" si="4"/>
        <v>0</v>
      </c>
      <c r="F108" s="38">
        <f t="shared" si="4"/>
        <v>0</v>
      </c>
      <c r="G108" s="38">
        <f t="shared" si="4"/>
        <v>0</v>
      </c>
    </row>
    <row r="109" spans="1:7" ht="15.75" x14ac:dyDescent="0.25">
      <c r="A109" s="9" t="s">
        <v>704</v>
      </c>
      <c r="B109" s="90" t="s">
        <v>875</v>
      </c>
      <c r="C109" s="20"/>
      <c r="D109" s="117">
        <f>SUM(D86+D93+D104+D108)</f>
        <v>128</v>
      </c>
      <c r="E109" s="117">
        <f t="shared" ref="E109:G109" si="7">SUM(E86+E93+E104+E108)</f>
        <v>131.84</v>
      </c>
      <c r="F109" s="117">
        <f t="shared" si="7"/>
        <v>135.79519999999999</v>
      </c>
      <c r="G109" s="117">
        <f t="shared" si="7"/>
        <v>139.869056</v>
      </c>
    </row>
    <row r="110" spans="1:7" x14ac:dyDescent="0.25">
      <c r="A110" s="9" t="s">
        <v>763</v>
      </c>
      <c r="B110" s="53" t="s">
        <v>408</v>
      </c>
      <c r="C110" s="81" t="s">
        <v>407</v>
      </c>
      <c r="D110" s="122"/>
      <c r="E110" s="38">
        <f t="shared" si="4"/>
        <v>0</v>
      </c>
      <c r="F110" s="38">
        <f t="shared" si="4"/>
        <v>0</v>
      </c>
      <c r="G110" s="38">
        <f t="shared" si="4"/>
        <v>0</v>
      </c>
    </row>
    <row r="111" spans="1:7" ht="25.5" hidden="1" x14ac:dyDescent="0.25">
      <c r="A111" s="9"/>
      <c r="B111" s="53" t="s">
        <v>406</v>
      </c>
      <c r="C111" s="81" t="s">
        <v>405</v>
      </c>
      <c r="D111" s="122"/>
      <c r="E111" s="38">
        <f t="shared" si="4"/>
        <v>0</v>
      </c>
      <c r="F111" s="38">
        <f t="shared" si="4"/>
        <v>0</v>
      </c>
      <c r="G111" s="38">
        <f t="shared" si="4"/>
        <v>0</v>
      </c>
    </row>
    <row r="112" spans="1:7" ht="25.5" hidden="1" x14ac:dyDescent="0.25">
      <c r="A112" s="9"/>
      <c r="B112" s="53" t="s">
        <v>848</v>
      </c>
      <c r="C112" s="81" t="s">
        <v>403</v>
      </c>
      <c r="D112" s="122"/>
      <c r="E112" s="38">
        <f t="shared" si="4"/>
        <v>0</v>
      </c>
      <c r="F112" s="38">
        <f t="shared" si="4"/>
        <v>0</v>
      </c>
      <c r="G112" s="38">
        <f t="shared" si="4"/>
        <v>0</v>
      </c>
    </row>
    <row r="113" spans="1:7" ht="25.5" hidden="1" x14ac:dyDescent="0.25">
      <c r="A113" s="9"/>
      <c r="B113" s="53" t="s">
        <v>849</v>
      </c>
      <c r="C113" s="81" t="s">
        <v>396</v>
      </c>
      <c r="D113" s="122"/>
      <c r="E113" s="38">
        <f t="shared" si="4"/>
        <v>0</v>
      </c>
      <c r="F113" s="38">
        <f t="shared" si="4"/>
        <v>0</v>
      </c>
      <c r="G113" s="38">
        <f t="shared" si="4"/>
        <v>0</v>
      </c>
    </row>
    <row r="114" spans="1:7" x14ac:dyDescent="0.25">
      <c r="A114" s="9" t="s">
        <v>764</v>
      </c>
      <c r="B114" s="53" t="s">
        <v>385</v>
      </c>
      <c r="C114" s="81" t="s">
        <v>384</v>
      </c>
      <c r="D114" s="122"/>
      <c r="E114" s="38">
        <f t="shared" si="4"/>
        <v>0</v>
      </c>
      <c r="F114" s="38">
        <f t="shared" si="4"/>
        <v>0</v>
      </c>
      <c r="G114" s="38">
        <f t="shared" si="4"/>
        <v>0</v>
      </c>
    </row>
    <row r="115" spans="1:7" x14ac:dyDescent="0.25">
      <c r="A115" s="9" t="s">
        <v>765</v>
      </c>
      <c r="B115" s="60" t="s">
        <v>382</v>
      </c>
      <c r="C115" s="22" t="s">
        <v>381</v>
      </c>
      <c r="D115" s="122">
        <f>SUM(D110,D114)</f>
        <v>0</v>
      </c>
      <c r="E115" s="38">
        <f t="shared" si="4"/>
        <v>0</v>
      </c>
      <c r="F115" s="38">
        <f t="shared" si="4"/>
        <v>0</v>
      </c>
      <c r="G115" s="38">
        <f t="shared" si="4"/>
        <v>0</v>
      </c>
    </row>
    <row r="116" spans="1:7" x14ac:dyDescent="0.25">
      <c r="A116" s="9" t="s">
        <v>577</v>
      </c>
      <c r="B116" s="62" t="s">
        <v>851</v>
      </c>
      <c r="C116" s="81" t="s">
        <v>189</v>
      </c>
      <c r="D116" s="122"/>
      <c r="E116" s="38">
        <f t="shared" si="4"/>
        <v>0</v>
      </c>
      <c r="F116" s="38">
        <f t="shared" si="4"/>
        <v>0</v>
      </c>
      <c r="G116" s="38">
        <f t="shared" si="4"/>
        <v>0</v>
      </c>
    </row>
    <row r="117" spans="1:7" x14ac:dyDescent="0.25">
      <c r="A117" s="9" t="s">
        <v>766</v>
      </c>
      <c r="B117" s="62" t="s">
        <v>852</v>
      </c>
      <c r="C117" s="81" t="s">
        <v>184</v>
      </c>
      <c r="D117" s="122"/>
      <c r="E117" s="38">
        <f t="shared" si="4"/>
        <v>0</v>
      </c>
      <c r="F117" s="38">
        <f t="shared" si="4"/>
        <v>0</v>
      </c>
      <c r="G117" s="38">
        <f t="shared" si="4"/>
        <v>0</v>
      </c>
    </row>
    <row r="118" spans="1:7" x14ac:dyDescent="0.25">
      <c r="A118" s="9" t="s">
        <v>767</v>
      </c>
      <c r="B118" s="62" t="s">
        <v>182</v>
      </c>
      <c r="C118" s="81" t="s">
        <v>181</v>
      </c>
      <c r="D118" s="122"/>
      <c r="E118" s="38">
        <f t="shared" si="4"/>
        <v>0</v>
      </c>
      <c r="F118" s="38">
        <f t="shared" si="4"/>
        <v>0</v>
      </c>
      <c r="G118" s="38">
        <f t="shared" si="4"/>
        <v>0</v>
      </c>
    </row>
    <row r="119" spans="1:7" x14ac:dyDescent="0.25">
      <c r="A119" s="9" t="s">
        <v>572</v>
      </c>
      <c r="B119" s="62" t="s">
        <v>853</v>
      </c>
      <c r="C119" s="81" t="s">
        <v>176</v>
      </c>
      <c r="D119" s="122"/>
      <c r="E119" s="38">
        <f t="shared" si="4"/>
        <v>0</v>
      </c>
      <c r="F119" s="38">
        <f t="shared" si="4"/>
        <v>0</v>
      </c>
      <c r="G119" s="38">
        <f t="shared" si="4"/>
        <v>0</v>
      </c>
    </row>
    <row r="120" spans="1:7" x14ac:dyDescent="0.25">
      <c r="A120" s="9" t="s">
        <v>570</v>
      </c>
      <c r="B120" s="62" t="s">
        <v>174</v>
      </c>
      <c r="C120" s="81" t="s">
        <v>173</v>
      </c>
      <c r="D120" s="122"/>
      <c r="E120" s="38">
        <f t="shared" si="4"/>
        <v>0</v>
      </c>
      <c r="F120" s="38">
        <f t="shared" si="4"/>
        <v>0</v>
      </c>
      <c r="G120" s="38">
        <f t="shared" si="4"/>
        <v>0</v>
      </c>
    </row>
    <row r="121" spans="1:7" x14ac:dyDescent="0.25">
      <c r="A121" s="9" t="s">
        <v>479</v>
      </c>
      <c r="B121" s="60" t="s">
        <v>171</v>
      </c>
      <c r="C121" s="22" t="s">
        <v>170</v>
      </c>
      <c r="D121" s="122"/>
      <c r="E121" s="38">
        <f t="shared" si="4"/>
        <v>0</v>
      </c>
      <c r="F121" s="38">
        <f t="shared" si="4"/>
        <v>0</v>
      </c>
      <c r="G121" s="38">
        <f t="shared" si="4"/>
        <v>0</v>
      </c>
    </row>
    <row r="122" spans="1:7" x14ac:dyDescent="0.25">
      <c r="A122" s="9" t="s">
        <v>768</v>
      </c>
      <c r="B122" s="53" t="s">
        <v>890</v>
      </c>
      <c r="C122" s="81" t="s">
        <v>891</v>
      </c>
      <c r="D122" s="122"/>
      <c r="E122" s="38">
        <f t="shared" si="4"/>
        <v>0</v>
      </c>
      <c r="F122" s="38">
        <f t="shared" si="4"/>
        <v>0</v>
      </c>
      <c r="G122" s="38">
        <f t="shared" si="4"/>
        <v>0</v>
      </c>
    </row>
    <row r="123" spans="1:7" x14ac:dyDescent="0.25">
      <c r="A123" s="9" t="s">
        <v>565</v>
      </c>
      <c r="B123" s="62" t="s">
        <v>856</v>
      </c>
      <c r="C123" s="81" t="s">
        <v>98</v>
      </c>
      <c r="D123" s="122"/>
      <c r="E123" s="38">
        <f t="shared" si="4"/>
        <v>0</v>
      </c>
      <c r="F123" s="38">
        <f t="shared" si="4"/>
        <v>0</v>
      </c>
      <c r="G123" s="38">
        <f t="shared" si="4"/>
        <v>0</v>
      </c>
    </row>
    <row r="124" spans="1:7" x14ac:dyDescent="0.25">
      <c r="A124" s="9" t="s">
        <v>462</v>
      </c>
      <c r="B124" s="60" t="s">
        <v>96</v>
      </c>
      <c r="C124" s="22" t="s">
        <v>95</v>
      </c>
      <c r="D124" s="122">
        <f>SUM(D122)</f>
        <v>0</v>
      </c>
      <c r="E124" s="38">
        <f t="shared" si="4"/>
        <v>0</v>
      </c>
      <c r="F124" s="38">
        <f t="shared" si="4"/>
        <v>0</v>
      </c>
      <c r="G124" s="38">
        <f t="shared" si="4"/>
        <v>0</v>
      </c>
    </row>
    <row r="125" spans="1:7" ht="15.75" x14ac:dyDescent="0.25">
      <c r="A125" s="9" t="s">
        <v>461</v>
      </c>
      <c r="B125" s="90" t="s">
        <v>877</v>
      </c>
      <c r="C125" s="20"/>
      <c r="D125" s="117">
        <f>SUM(D115+D121+D124)</f>
        <v>0</v>
      </c>
      <c r="E125" s="117">
        <f t="shared" ref="E125:G125" si="8">SUM(E115+E121+E124)</f>
        <v>0</v>
      </c>
      <c r="F125" s="117">
        <f t="shared" si="8"/>
        <v>0</v>
      </c>
      <c r="G125" s="117">
        <f t="shared" si="8"/>
        <v>0</v>
      </c>
    </row>
    <row r="126" spans="1:7" ht="15.75" x14ac:dyDescent="0.25">
      <c r="A126" s="9" t="s">
        <v>463</v>
      </c>
      <c r="B126" s="83" t="s">
        <v>93</v>
      </c>
      <c r="C126" s="84" t="s">
        <v>92</v>
      </c>
      <c r="D126" s="118">
        <f>SUM(D86+D93+D104+D108+D115+D121+D124)</f>
        <v>128</v>
      </c>
      <c r="E126" s="118">
        <f t="shared" ref="E126:G126" si="9">SUM(E86+E93+E104+E108+E115+E121+E124)</f>
        <v>131.84</v>
      </c>
      <c r="F126" s="118">
        <f t="shared" si="9"/>
        <v>135.79519999999999</v>
      </c>
      <c r="G126" s="118">
        <f t="shared" si="9"/>
        <v>139.869056</v>
      </c>
    </row>
    <row r="127" spans="1:7" ht="15.75" x14ac:dyDescent="0.25">
      <c r="A127" s="9" t="s">
        <v>773</v>
      </c>
      <c r="B127" s="119" t="s">
        <v>892</v>
      </c>
      <c r="C127" s="85"/>
      <c r="D127" s="120"/>
      <c r="E127" s="120"/>
      <c r="F127" s="120"/>
      <c r="G127" s="120"/>
    </row>
    <row r="128" spans="1:7" ht="15.75" x14ac:dyDescent="0.25">
      <c r="A128" s="9" t="s">
        <v>775</v>
      </c>
      <c r="B128" s="119" t="s">
        <v>893</v>
      </c>
      <c r="C128" s="85"/>
      <c r="D128" s="120"/>
      <c r="E128" s="120"/>
      <c r="F128" s="120"/>
      <c r="G128" s="120"/>
    </row>
    <row r="129" spans="1:7" x14ac:dyDescent="0.25">
      <c r="A129" s="9" t="s">
        <v>776</v>
      </c>
      <c r="B129" s="73" t="s">
        <v>78</v>
      </c>
      <c r="C129" s="74" t="s">
        <v>77</v>
      </c>
      <c r="D129" s="122"/>
      <c r="E129" s="38">
        <f t="shared" si="4"/>
        <v>0</v>
      </c>
      <c r="F129" s="38">
        <f t="shared" si="4"/>
        <v>0</v>
      </c>
      <c r="G129" s="38">
        <f t="shared" si="4"/>
        <v>0</v>
      </c>
    </row>
    <row r="130" spans="1:7" x14ac:dyDescent="0.25">
      <c r="A130" s="9" t="s">
        <v>778</v>
      </c>
      <c r="B130" s="76" t="s">
        <v>59</v>
      </c>
      <c r="C130" s="74" t="s">
        <v>58</v>
      </c>
      <c r="D130" s="122"/>
      <c r="E130" s="38">
        <f t="shared" si="4"/>
        <v>0</v>
      </c>
      <c r="F130" s="38">
        <f t="shared" si="4"/>
        <v>0</v>
      </c>
      <c r="G130" s="38">
        <f t="shared" si="4"/>
        <v>0</v>
      </c>
    </row>
    <row r="131" spans="1:7" x14ac:dyDescent="0.25">
      <c r="A131" s="9" t="s">
        <v>359</v>
      </c>
      <c r="B131" s="53" t="s">
        <v>894</v>
      </c>
      <c r="C131" s="72" t="s">
        <v>864</v>
      </c>
      <c r="D131" s="122">
        <v>2788</v>
      </c>
      <c r="E131" s="38">
        <f t="shared" si="4"/>
        <v>2871.64</v>
      </c>
      <c r="F131" s="38">
        <f t="shared" si="4"/>
        <v>2957.7892000000002</v>
      </c>
      <c r="G131" s="38">
        <f t="shared" si="4"/>
        <v>3046.5228760000005</v>
      </c>
    </row>
    <row r="132" spans="1:7" x14ac:dyDescent="0.25">
      <c r="A132" s="9" t="s">
        <v>357</v>
      </c>
      <c r="B132" s="53" t="s">
        <v>895</v>
      </c>
      <c r="C132" s="72" t="s">
        <v>51</v>
      </c>
      <c r="D132" s="122"/>
      <c r="E132" s="38">
        <f t="shared" si="4"/>
        <v>0</v>
      </c>
      <c r="F132" s="38">
        <f t="shared" si="4"/>
        <v>0</v>
      </c>
      <c r="G132" s="38">
        <f t="shared" si="4"/>
        <v>0</v>
      </c>
    </row>
    <row r="133" spans="1:7" x14ac:dyDescent="0.25">
      <c r="A133" s="9" t="s">
        <v>355</v>
      </c>
      <c r="B133" s="57" t="s">
        <v>49</v>
      </c>
      <c r="C133" s="74" t="s">
        <v>48</v>
      </c>
      <c r="D133" s="122">
        <f>SUM(D131:D131)</f>
        <v>2788</v>
      </c>
      <c r="E133" s="38">
        <f t="shared" si="4"/>
        <v>2871.64</v>
      </c>
      <c r="F133" s="38">
        <f t="shared" si="4"/>
        <v>2957.7892000000002</v>
      </c>
      <c r="G133" s="38">
        <f t="shared" si="4"/>
        <v>3046.5228760000005</v>
      </c>
    </row>
    <row r="134" spans="1:7" x14ac:dyDescent="0.25">
      <c r="A134" s="9" t="s">
        <v>353</v>
      </c>
      <c r="B134" s="75" t="s">
        <v>47</v>
      </c>
      <c r="C134" s="72" t="s">
        <v>46</v>
      </c>
      <c r="D134" s="122"/>
      <c r="E134" s="38">
        <f t="shared" si="4"/>
        <v>0</v>
      </c>
      <c r="F134" s="38">
        <f t="shared" si="4"/>
        <v>0</v>
      </c>
      <c r="G134" s="38">
        <f t="shared" si="4"/>
        <v>0</v>
      </c>
    </row>
    <row r="135" spans="1:7" x14ac:dyDescent="0.25">
      <c r="A135" s="9" t="s">
        <v>781</v>
      </c>
      <c r="B135" s="75" t="s">
        <v>44</v>
      </c>
      <c r="C135" s="72" t="s">
        <v>43</v>
      </c>
      <c r="D135" s="122"/>
      <c r="E135" s="38">
        <f t="shared" si="4"/>
        <v>0</v>
      </c>
      <c r="F135" s="38">
        <f t="shared" si="4"/>
        <v>0</v>
      </c>
      <c r="G135" s="38">
        <f t="shared" si="4"/>
        <v>0</v>
      </c>
    </row>
    <row r="136" spans="1:7" x14ac:dyDescent="0.25">
      <c r="A136" s="9" t="s">
        <v>782</v>
      </c>
      <c r="B136" s="75" t="s">
        <v>41</v>
      </c>
      <c r="C136" s="72" t="s">
        <v>40</v>
      </c>
      <c r="D136" s="122">
        <v>61948</v>
      </c>
      <c r="E136" s="38">
        <f t="shared" ref="E136:G145" si="10">D136*1.03</f>
        <v>63806.44</v>
      </c>
      <c r="F136" s="38">
        <f t="shared" si="10"/>
        <v>65720.633200000011</v>
      </c>
      <c r="G136" s="38">
        <f t="shared" si="10"/>
        <v>67692.252196000016</v>
      </c>
    </row>
    <row r="137" spans="1:7" x14ac:dyDescent="0.25">
      <c r="A137" s="9" t="s">
        <v>347</v>
      </c>
      <c r="B137" s="75" t="s">
        <v>38</v>
      </c>
      <c r="C137" s="72" t="s">
        <v>37</v>
      </c>
      <c r="D137" s="122"/>
      <c r="E137" s="38">
        <f t="shared" si="10"/>
        <v>0</v>
      </c>
      <c r="F137" s="38">
        <f t="shared" si="10"/>
        <v>0</v>
      </c>
      <c r="G137" s="38">
        <f t="shared" si="10"/>
        <v>0</v>
      </c>
    </row>
    <row r="138" spans="1:7" x14ac:dyDescent="0.25">
      <c r="A138" s="9" t="s">
        <v>345</v>
      </c>
      <c r="B138" s="62" t="s">
        <v>866</v>
      </c>
      <c r="C138" s="72" t="s">
        <v>32</v>
      </c>
      <c r="D138" s="122"/>
      <c r="E138" s="38">
        <f t="shared" si="10"/>
        <v>0</v>
      </c>
      <c r="F138" s="38">
        <f t="shared" si="10"/>
        <v>0</v>
      </c>
      <c r="G138" s="38">
        <f t="shared" si="10"/>
        <v>0</v>
      </c>
    </row>
    <row r="139" spans="1:7" x14ac:dyDescent="0.25">
      <c r="A139" s="9" t="s">
        <v>342</v>
      </c>
      <c r="B139" s="73" t="s">
        <v>30</v>
      </c>
      <c r="C139" s="74" t="s">
        <v>29</v>
      </c>
      <c r="D139" s="122">
        <f>SUM(D129,D130,D133,D134,D135,D136,D137,D138)</f>
        <v>64736</v>
      </c>
      <c r="E139" s="38">
        <f>(D139*1.03)-7970</f>
        <v>58708.08</v>
      </c>
      <c r="F139" s="38">
        <f t="shared" si="10"/>
        <v>60469.322400000005</v>
      </c>
      <c r="G139" s="38">
        <f t="shared" si="10"/>
        <v>62283.402072000004</v>
      </c>
    </row>
    <row r="140" spans="1:7" x14ac:dyDescent="0.25">
      <c r="A140" s="9" t="s">
        <v>339</v>
      </c>
      <c r="B140" s="62" t="s">
        <v>27</v>
      </c>
      <c r="C140" s="72" t="s">
        <v>26</v>
      </c>
      <c r="D140" s="122"/>
      <c r="E140" s="38">
        <f t="shared" si="10"/>
        <v>0</v>
      </c>
      <c r="F140" s="38">
        <f t="shared" si="10"/>
        <v>0</v>
      </c>
      <c r="G140" s="38">
        <f t="shared" si="10"/>
        <v>0</v>
      </c>
    </row>
    <row r="141" spans="1:7" x14ac:dyDescent="0.25">
      <c r="A141" s="9" t="s">
        <v>785</v>
      </c>
      <c r="B141" s="62" t="s">
        <v>24</v>
      </c>
      <c r="C141" s="72" t="s">
        <v>23</v>
      </c>
      <c r="D141" s="122"/>
      <c r="E141" s="38">
        <f t="shared" si="10"/>
        <v>0</v>
      </c>
      <c r="F141" s="38">
        <f t="shared" si="10"/>
        <v>0</v>
      </c>
      <c r="G141" s="38">
        <f t="shared" si="10"/>
        <v>0</v>
      </c>
    </row>
    <row r="142" spans="1:7" x14ac:dyDescent="0.25">
      <c r="A142" s="9" t="s">
        <v>334</v>
      </c>
      <c r="B142" s="75" t="s">
        <v>21</v>
      </c>
      <c r="C142" s="72" t="s">
        <v>20</v>
      </c>
      <c r="D142" s="122"/>
      <c r="E142" s="38">
        <f t="shared" si="10"/>
        <v>0</v>
      </c>
      <c r="F142" s="38">
        <f t="shared" si="10"/>
        <v>0</v>
      </c>
      <c r="G142" s="38">
        <f t="shared" si="10"/>
        <v>0</v>
      </c>
    </row>
    <row r="143" spans="1:7" x14ac:dyDescent="0.25">
      <c r="A143" s="9" t="s">
        <v>332</v>
      </c>
      <c r="B143" s="75" t="s">
        <v>18</v>
      </c>
      <c r="C143" s="72" t="s">
        <v>11</v>
      </c>
      <c r="D143" s="122"/>
      <c r="E143" s="38">
        <f t="shared" si="10"/>
        <v>0</v>
      </c>
      <c r="F143" s="38">
        <f t="shared" si="10"/>
        <v>0</v>
      </c>
      <c r="G143" s="38">
        <f t="shared" si="10"/>
        <v>0</v>
      </c>
    </row>
    <row r="144" spans="1:7" x14ac:dyDescent="0.25">
      <c r="A144" s="9" t="s">
        <v>330</v>
      </c>
      <c r="B144" s="76" t="s">
        <v>9</v>
      </c>
      <c r="C144" s="74" t="s">
        <v>8</v>
      </c>
      <c r="D144" s="122"/>
      <c r="E144" s="38">
        <f t="shared" si="10"/>
        <v>0</v>
      </c>
      <c r="F144" s="38">
        <f t="shared" si="10"/>
        <v>0</v>
      </c>
      <c r="G144" s="38">
        <f t="shared" si="10"/>
        <v>0</v>
      </c>
    </row>
    <row r="145" spans="1:7" x14ac:dyDescent="0.25">
      <c r="A145" s="9" t="s">
        <v>328</v>
      </c>
      <c r="B145" s="73" t="s">
        <v>6</v>
      </c>
      <c r="C145" s="74" t="s">
        <v>5</v>
      </c>
      <c r="D145" s="122"/>
      <c r="E145" s="38">
        <f t="shared" si="10"/>
        <v>0</v>
      </c>
      <c r="F145" s="38">
        <f t="shared" si="10"/>
        <v>0</v>
      </c>
      <c r="G145" s="38">
        <f t="shared" si="10"/>
        <v>0</v>
      </c>
    </row>
    <row r="146" spans="1:7" ht="15.75" x14ac:dyDescent="0.25">
      <c r="A146" s="9" t="s">
        <v>796</v>
      </c>
      <c r="B146" s="78" t="s">
        <v>3</v>
      </c>
      <c r="C146" s="79" t="s">
        <v>2</v>
      </c>
      <c r="D146" s="118">
        <f>SUM(D139+D144+D145)</f>
        <v>64736</v>
      </c>
      <c r="E146" s="118">
        <f t="shared" ref="E146:G146" si="11">SUM(E139+E144+E145)</f>
        <v>58708.08</v>
      </c>
      <c r="F146" s="118">
        <f t="shared" si="11"/>
        <v>60469.322400000005</v>
      </c>
      <c r="G146" s="118">
        <f t="shared" si="11"/>
        <v>62283.402072000004</v>
      </c>
    </row>
    <row r="147" spans="1:7" ht="15.75" x14ac:dyDescent="0.25">
      <c r="A147" s="9" t="s">
        <v>324</v>
      </c>
      <c r="B147" s="93" t="s">
        <v>867</v>
      </c>
      <c r="C147" s="116"/>
      <c r="D147" s="124">
        <f>SUM(D126,D146)</f>
        <v>64864</v>
      </c>
      <c r="E147" s="124">
        <f t="shared" ref="E147:G147" si="12">SUM(E126,E146)</f>
        <v>58839.92</v>
      </c>
      <c r="F147" s="124">
        <f t="shared" si="12"/>
        <v>60605.117600000005</v>
      </c>
      <c r="G147" s="124">
        <f t="shared" si="12"/>
        <v>62423.271128000008</v>
      </c>
    </row>
  </sheetData>
  <mergeCells count="3">
    <mergeCell ref="B1:F1"/>
    <mergeCell ref="B2:F2"/>
    <mergeCell ref="E4:G4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bevételek cofog</vt:lpstr>
      <vt:lpstr>kiadások cofog</vt:lpstr>
      <vt:lpstr>3.EI felhasználás</vt:lpstr>
      <vt:lpstr>4. Gördülő</vt:lpstr>
      <vt:lpstr>'3.EI felhasználás'!Nyomtatási_terület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</dc:creator>
  <cp:lastModifiedBy>Tamás</cp:lastModifiedBy>
  <cp:lastPrinted>2018-01-19T09:17:51Z</cp:lastPrinted>
  <dcterms:created xsi:type="dcterms:W3CDTF">2015-01-20T17:07:38Z</dcterms:created>
  <dcterms:modified xsi:type="dcterms:W3CDTF">2018-01-19T09:17:57Z</dcterms:modified>
</cp:coreProperties>
</file>