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640" windowHeight="12060" activeTab="1"/>
  </bookViews>
  <sheets>
    <sheet name="Bevételek" sheetId="1" r:id="rId1"/>
    <sheet name="Kiadások" sheetId="2" r:id="rId2"/>
    <sheet name="Beruházások " sheetId="3" r:id="rId3"/>
    <sheet name="Tartalékok változása" sheetId="4" r:id="rId4"/>
  </sheets>
  <definedNames>
    <definedName name="_xlnm.Print_Area" localSheetId="2">'Beruházások '!$A$1:$F$62</definedName>
    <definedName name="_xlnm.Print_Area" localSheetId="1">'Kiadások'!$A$1:$S$42</definedName>
  </definedNames>
  <calcPr fullCalcOnLoad="1"/>
</workbook>
</file>

<file path=xl/sharedStrings.xml><?xml version="1.0" encoding="utf-8"?>
<sst xmlns="http://schemas.openxmlformats.org/spreadsheetml/2006/main" count="331" uniqueCount="238">
  <si>
    <t>Előterjesztés, bevételek</t>
  </si>
  <si>
    <t>határozat száma</t>
  </si>
  <si>
    <t>megnevezés</t>
  </si>
  <si>
    <t>összesen</t>
  </si>
  <si>
    <t>Előterjesztés, kiadások</t>
  </si>
  <si>
    <t>működési célú kiadások</t>
  </si>
  <si>
    <t>felhalmozási és tőke jellegű kiadások</t>
  </si>
  <si>
    <t>Vagyoni típ. Adók B34</t>
  </si>
  <si>
    <t>Közhatalmi bevételek B3</t>
  </si>
  <si>
    <t>Működési bev.B4</t>
  </si>
  <si>
    <t>személyi juttatások K1</t>
  </si>
  <si>
    <t>Ellátottak pénzbeli jutt. K4</t>
  </si>
  <si>
    <t>Műk. bev. B4</t>
  </si>
  <si>
    <t>ált.tám. B111</t>
  </si>
  <si>
    <t>Önkormányzati működési támogatások B1</t>
  </si>
  <si>
    <t>műk. Tám. ÁH belül ÉS Int.fin. K506</t>
  </si>
  <si>
    <t>Összes módosítás</t>
  </si>
  <si>
    <t>Működési célú visszatér. Kölcsönök ÁH kívülre K508</t>
  </si>
  <si>
    <t>dologi kiadások      K3</t>
  </si>
  <si>
    <t>Egyéb működési célú kiadások K5</t>
  </si>
  <si>
    <t>köznevelési feladatok támogatása B112</t>
  </si>
  <si>
    <t>Egyéb műk. Célú támogatások B16</t>
  </si>
  <si>
    <t>Felhalmozási célú támog. ÁH belül B2</t>
  </si>
  <si>
    <t>Egyéb felhalmozási célú támog. ÁH belül B25</t>
  </si>
  <si>
    <t>Értékesítési és forgalmi adók B351</t>
  </si>
  <si>
    <t>Gépjármű- adók B354</t>
  </si>
  <si>
    <t>Működési célú átvett pénzeszközök B6</t>
  </si>
  <si>
    <t>Felhalmozási célú átvett pénzeszközök B7</t>
  </si>
  <si>
    <t>Összesen</t>
  </si>
  <si>
    <t>központo- sított EI  B114</t>
  </si>
  <si>
    <t>1. melléklet</t>
  </si>
  <si>
    <t>Beruházások     K6</t>
  </si>
  <si>
    <t>Felújítások        K7</t>
  </si>
  <si>
    <t>Egyéb felh.célú kiadás                K8</t>
  </si>
  <si>
    <t xml:space="preserve">2. melléklet </t>
  </si>
  <si>
    <t>működési c. pe. Átadás ÁH kívül K512</t>
  </si>
  <si>
    <t>Szociális és gyermekjóléti tám. B113</t>
  </si>
  <si>
    <t>Tartalékok K513</t>
  </si>
  <si>
    <t>munk. terh. Járulékok K2</t>
  </si>
  <si>
    <t>ÁH-on belüli megelőlegezések visszafizetése K914</t>
  </si>
  <si>
    <t>A</t>
  </si>
  <si>
    <t>B</t>
  </si>
  <si>
    <t>C</t>
  </si>
  <si>
    <t>D</t>
  </si>
  <si>
    <t>Rovat megnevezése</t>
  </si>
  <si>
    <t>Rovat-
szám</t>
  </si>
  <si>
    <t>Eredeti előirányzat</t>
  </si>
  <si>
    <t>Módosított előirányzat</t>
  </si>
  <si>
    <t>1.</t>
  </si>
  <si>
    <t>Általános működési tartalék</t>
  </si>
  <si>
    <t>K513</t>
  </si>
  <si>
    <t>2.</t>
  </si>
  <si>
    <t>Általános felhalmozási tartalék</t>
  </si>
  <si>
    <t>3.</t>
  </si>
  <si>
    <t>4.</t>
  </si>
  <si>
    <t>LKS Tulajdonközösség általános tartalék</t>
  </si>
  <si>
    <t>5.</t>
  </si>
  <si>
    <t>Tartalékok összesen:</t>
  </si>
  <si>
    <t>Módosítás</t>
  </si>
  <si>
    <t>Tartalékok változása</t>
  </si>
  <si>
    <t>E</t>
  </si>
  <si>
    <t>K61</t>
  </si>
  <si>
    <t>Környezetvédelmi, vízgazdálkodási terv készítése</t>
  </si>
  <si>
    <t>Immateriális javak beszerzése, létesítése</t>
  </si>
  <si>
    <t>K62</t>
  </si>
  <si>
    <t>6.</t>
  </si>
  <si>
    <t>7.</t>
  </si>
  <si>
    <t>8.</t>
  </si>
  <si>
    <t xml:space="preserve">Ingatlanok beszerzése, létesítése </t>
  </si>
  <si>
    <t>9.</t>
  </si>
  <si>
    <t>K63</t>
  </si>
  <si>
    <t>10.</t>
  </si>
  <si>
    <t>11.</t>
  </si>
  <si>
    <t>Informatikai eszközök beszerzése, létesítése</t>
  </si>
  <si>
    <t>12.</t>
  </si>
  <si>
    <t>K64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</si>
  <si>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</si>
  <si>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</si>
  <si>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</si>
  <si>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</si>
  <si>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</si>
  <si>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</si>
  <si>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</si>
  <si>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</si>
  <si>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</si>
  <si>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</si>
  <si>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Egyéb tárgyi eszközök beszerzése, létesítése</t>
  </si>
  <si>
    <t>23.</t>
  </si>
  <si>
    <t>Részesedések beszerzése</t>
  </si>
  <si>
    <t>K65</t>
  </si>
  <si>
    <t>Meglévő részesedések növeléséhez kapcsolódó kiadások</t>
  </si>
  <si>
    <t>K66</t>
  </si>
  <si>
    <t>25.</t>
  </si>
  <si>
    <t>Beruházási célú előzetesen felszámított általános forgalmi adó</t>
  </si>
  <si>
    <t>K67</t>
  </si>
  <si>
    <t>26.</t>
  </si>
  <si>
    <t xml:space="preserve">Beruházások </t>
  </si>
  <si>
    <t>K6</t>
  </si>
  <si>
    <t>27.</t>
  </si>
  <si>
    <t>K71</t>
  </si>
  <si>
    <t>28.</t>
  </si>
  <si>
    <t>29.</t>
  </si>
  <si>
    <t>30.</t>
  </si>
  <si>
    <t>31.</t>
  </si>
  <si>
    <t>32.</t>
  </si>
  <si>
    <t>33.</t>
  </si>
  <si>
    <t>Ingatlanok felújítása</t>
  </si>
  <si>
    <t>34.</t>
  </si>
  <si>
    <t>Informatikai eszközök felújítása</t>
  </si>
  <si>
    <t>K72</t>
  </si>
  <si>
    <t>35.</t>
  </si>
  <si>
    <t xml:space="preserve">Egyéb tárgyi eszközök felújítása </t>
  </si>
  <si>
    <t>K73</t>
  </si>
  <si>
    <t>36.</t>
  </si>
  <si>
    <t>Felújítási célú előzetesen felszámított általános forgalmi adó</t>
  </si>
  <si>
    <t>K74</t>
  </si>
  <si>
    <t xml:space="preserve">Felújítások </t>
  </si>
  <si>
    <t>K7</t>
  </si>
  <si>
    <t>Egyéb felhalmozási célú kiadások</t>
  </si>
  <si>
    <t>K8</t>
  </si>
  <si>
    <t>Összes felhalmozási kiadás</t>
  </si>
  <si>
    <t>3.melléklet</t>
  </si>
  <si>
    <t>4. melléklet</t>
  </si>
  <si>
    <t>Rovatszám</t>
  </si>
  <si>
    <t>Egyéb közhatalmi bev. B36</t>
  </si>
  <si>
    <t>Finanszírozási bevételek</t>
  </si>
  <si>
    <t>Központi irányítószervi támogatás K915</t>
  </si>
  <si>
    <t>finanszírozási kiadások K9</t>
  </si>
  <si>
    <t>Államháztartáson belüli megelőlegezések B814</t>
  </si>
  <si>
    <t>Maradvány igénybevétele B813</t>
  </si>
  <si>
    <t>Önkormányzati vagyongazdálkodásra kisértékű tárgyi eszköz beszerzés</t>
  </si>
  <si>
    <t>Tárgyi eszközök Művelődési ház részére</t>
  </si>
  <si>
    <t>Felhalmozási célú támogatás nyújtása háztartásnak</t>
  </si>
  <si>
    <t>K89</t>
  </si>
  <si>
    <t>Érdekeltségnöv.pályázathoz céltartalék</t>
  </si>
  <si>
    <t>Elszámolásból származó bevételek B116</t>
  </si>
  <si>
    <t>Műk.c. költségvetési és kiegészítő támogatások  B115</t>
  </si>
  <si>
    <t>Befektetési célú belföldi értékpapír vásárlása    K9122</t>
  </si>
  <si>
    <t>Egyéb elvonások, befizetések K5023</t>
  </si>
  <si>
    <t>Előző évi elszámolásból származó kiadások K5021</t>
  </si>
  <si>
    <t>Rendezési terv módosítása</t>
  </si>
  <si>
    <t>Új bölcsőde építése</t>
  </si>
  <si>
    <t>Új védőnői tanácsadó építése</t>
  </si>
  <si>
    <t>Főzőkonyha kapacításbővítése, átalakítása</t>
  </si>
  <si>
    <t>Védőnő egyéb tárgyi eszköz beszerzése</t>
  </si>
  <si>
    <t>Város- és községgazdálkodás kisértékű tárgyi eszköz</t>
  </si>
  <si>
    <t>24.</t>
  </si>
  <si>
    <t>Befektetési célú belföldi értékpapírok beváltása, értékesítése B8123</t>
  </si>
  <si>
    <t>Felhalmozási bevétel B5</t>
  </si>
  <si>
    <t>37.</t>
  </si>
  <si>
    <t>38.</t>
  </si>
  <si>
    <t>2018. I. módosított előirányzat</t>
  </si>
  <si>
    <t>COFOG</t>
  </si>
  <si>
    <t>Cofog</t>
  </si>
  <si>
    <t>011130</t>
  </si>
  <si>
    <t>018010</t>
  </si>
  <si>
    <t>2018. évi I. módosítotás</t>
  </si>
  <si>
    <t>2018. évi I. módosított előirányzat</t>
  </si>
  <si>
    <t>2019. évi eredeti előirányzat</t>
  </si>
  <si>
    <t>MEI/23</t>
  </si>
  <si>
    <t>MEI/24</t>
  </si>
  <si>
    <t xml:space="preserve">Közfoglalkoztatási megelőlegezés </t>
  </si>
  <si>
    <t>MEI/26</t>
  </si>
  <si>
    <t>Továbbszámlázs tábla,telefon K355 43.190,K351 11.608,</t>
  </si>
  <si>
    <t>Továbbszámlázs tábla,telefon B403 43.190,B406 11.608,</t>
  </si>
  <si>
    <t xml:space="preserve">Átcsoportosítás 2018 évi visszfizetés és kamat </t>
  </si>
  <si>
    <t>Átcsoportosítás VIS MAIOR K337-78.740, K336 +78.740,</t>
  </si>
  <si>
    <t>MEI/27</t>
  </si>
  <si>
    <t>MEI/28</t>
  </si>
  <si>
    <t>Szvattyú felújítás tulajdon közösség K73+330.844, K74 +89.328, K513-420.172</t>
  </si>
  <si>
    <t>052020</t>
  </si>
  <si>
    <t>MEI/22</t>
  </si>
  <si>
    <t>MEI/233</t>
  </si>
  <si>
    <t>MEI/29</t>
  </si>
  <si>
    <t>MEI/30</t>
  </si>
  <si>
    <t>Áramdíj továbbazámlázása védőnői beruházás K335 +7272, K351 +1964</t>
  </si>
  <si>
    <t>MEI/31</t>
  </si>
  <si>
    <t>MEI/32</t>
  </si>
  <si>
    <t>MEI/33</t>
  </si>
  <si>
    <t>104031</t>
  </si>
  <si>
    <t>MEI/35</t>
  </si>
  <si>
    <t>Kiegyenlítő bérrnedezési alap támogatás</t>
  </si>
  <si>
    <t>Vis Maior átvezetés téves könyvelés miatt</t>
  </si>
  <si>
    <t>7/2019.(I.31.)</t>
  </si>
  <si>
    <t>Balakt rendezvény támogatása K512</t>
  </si>
  <si>
    <t>084031</t>
  </si>
  <si>
    <t>26/2019.(II.28.)</t>
  </si>
  <si>
    <t>Református iskola felújítása K71 +1.574.803,-K74 +425.197,-</t>
  </si>
  <si>
    <t>39/2019.(III.28.)</t>
  </si>
  <si>
    <t>018030</t>
  </si>
  <si>
    <t xml:space="preserve">Csiviteő Óvoda konyha tehergépjárművásárlás </t>
  </si>
  <si>
    <t>52/2019.(V.13.)</t>
  </si>
  <si>
    <t>Műfüves futballbálya felújítása önerő K71 +2.351.033,- K74 +634.779,-</t>
  </si>
  <si>
    <t>53/2019.(V.13.)</t>
  </si>
  <si>
    <t>Bódi Mária Magdolna játékfilm támogatása</t>
  </si>
  <si>
    <t>Feladatellátást szolgáló fejlesztések Közös Hivatal felújítása  önrész K71+ 2.362.205, K74 +637.795,-</t>
  </si>
  <si>
    <t xml:space="preserve">Pedagógus napi jutalom </t>
  </si>
  <si>
    <t>Templom u. Mogyorós patak híd átcsoportosítás felújításról breruházásra K71- 393.701, K74 -106.299, K62 + 393.701, K67 +106.299,</t>
  </si>
  <si>
    <t>Böllér Fesztivál szállítás átcsoportosítás K312- 50.000, K337- 50.000,,</t>
  </si>
  <si>
    <t>045160</t>
  </si>
  <si>
    <t>/2019.(V.13.)</t>
  </si>
  <si>
    <t>Kerékpárút</t>
  </si>
  <si>
    <t>Töhötöm utcai kerítés</t>
  </si>
  <si>
    <t>Árpád u. 4. szám alatti 92 hrsz m2 területű ingatlanrészt</t>
  </si>
  <si>
    <t>Kolumbárium beszerzés</t>
  </si>
  <si>
    <t>Művelődési épület körüli csapadékvíz elvezetés</t>
  </si>
  <si>
    <t>Ivóvíz hálózat felújítás( Kond)</t>
  </si>
  <si>
    <t>Garázs tetőszerkezet felújítása</t>
  </si>
  <si>
    <t>SP 25-20 szivattyú csere</t>
  </si>
  <si>
    <t>Templom utca Mogyorós patak híd felújítása</t>
  </si>
  <si>
    <t>Ivóvíz fejlesztés GFT 2018 1. számú kút, villámvédelmi rekonstrukció</t>
  </si>
  <si>
    <t>Bér átcsoportosítás K1101-374.388,. K2 -86.617,. Város és község K1101-228.800,. K2 -51.936,,közművelődés K123+59.400, K1101+631.620,- K2 50.671,. Önkormányztat</t>
  </si>
  <si>
    <t>106010</t>
  </si>
  <si>
    <t>Művház érdekeltségnövelő pályázat</t>
  </si>
  <si>
    <t>Egyéb tárgyi eszköz</t>
  </si>
  <si>
    <t>39.</t>
  </si>
  <si>
    <t>Református Iskola felújítása</t>
  </si>
  <si>
    <t>Műfüves futballbálya felújítása önrész</t>
  </si>
  <si>
    <t>Szivattyú felújítása Tulajdon Közösség</t>
  </si>
  <si>
    <t>Feladatellátást szolgáló fejlesztések Kivatal felújítása önrész</t>
  </si>
  <si>
    <t>Önkormányzati fejlesztések PM konyha felújítása önrész</t>
  </si>
  <si>
    <t>Magyar Falu program Művház felújítása önrész</t>
  </si>
  <si>
    <t>Szociális bérlakás felújítása K334 +1.574.803, K351 425.197,-</t>
  </si>
  <si>
    <t>Magyar Falu program Önrész Művház felújítása K71+827.794,- K74 223.505,-</t>
  </si>
  <si>
    <t>Litér Község Önkormányzat 2019. évi költségvetés I.módosítás</t>
  </si>
  <si>
    <t>Beruházások, felújítások, felhalmozási célú kölcsönök ( Ft)</t>
  </si>
  <si>
    <t>Litér Község Önkormányzat 2019. évi költségvetése I. módosítás</t>
  </si>
  <si>
    <t>066020</t>
  </si>
  <si>
    <t>Fűnyírás, kaszálás 72-es út K337 +275.591, K351 +74.409,</t>
  </si>
  <si>
    <t>Litér Kund u. Ivóvíz tervek k337 +787.402, K351 212.598,</t>
  </si>
  <si>
    <t>Litér Árpád u.92. Hrsz területvásárlás (mérfföld Kft, Dr. Horváth Klaudia, Stylus Zrt) K337 +393.701, K351 106.299,</t>
  </si>
  <si>
    <t>Litér Előd u. 94/2,93 Hrsz vízellátás(Petrovai 100.000, Tollner 317.500, Bakonyharstz 127.648,) K337 429.250, K351+115.898,</t>
  </si>
  <si>
    <t>Önkormányzati fejlesztésk Önrész konyha K71+ 4.724.409,-K 74 1.275,591,-</t>
  </si>
  <si>
    <t>Járulék takarítónő</t>
  </si>
  <si>
    <t>Áramdíj továbbazámlázása védőnői beruházás B403+7.272, B406 +1.963,</t>
  </si>
  <si>
    <t>Fordított áfa miatt átvezetés Bölcsőde 10.098.000, védőnő 6.576.000 K67- K352+</t>
  </si>
  <si>
    <t>Fordított áfa miatt átvezetés Bölcsőde 10.098.000,  K67- K352+</t>
  </si>
  <si>
    <t>2018. 12. havi fordított áfa védőnő K352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</si>
</sst>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&quot;Ft&quot;"/>
    <numFmt numFmtId="175" formatCode="#,##0.0"/>
    <numFmt numFmtId="176" formatCode="#,##0\ &quot;Ft&quot;"/>
    <numFmt numFmtId="177" formatCode="_-* #,##0.0\ _F_t_-;\-* #,##0.0\ _F_t_-;_-* &quot;-&quot;??\ _F_t_-;_-@_-"/>
    <numFmt numFmtId="178" formatCode="_-* #,##0\ _F_t_-;\-* #,##0\ _F_t_-;_-* &quot;-&quot;??\ _F_t_-;_-@_-"/>
    <numFmt numFmtId="179" formatCode="_-* #,##0.0\ &quot;Ft&quot;_-;\-* #,##0.0\ &quot;Ft&quot;_-;_-* &quot;-&quot;??\ &quot;Ft&quot;_-;_-@_-"/>
    <numFmt numFmtId="180" formatCode="_-* #,##0\ &quot;Ft&quot;_-;\-* #,##0\ &quot;Ft&quot;_-;_-* &quot;-&quot;??\ &quot;Ft&quot;_-;_-@_-"/>
    <numFmt numFmtId="181" formatCode="#,##0\ _F_t"/>
    <numFmt numFmtId="182" formatCode="#\ ##0"/>
    <numFmt numFmtId="183" formatCode="???&quot; &quot;??0"/>
    <numFmt numFmtId="184" formatCode="0__"/>
    <numFmt numFmtId="185" formatCode="\ ##########"/>
    <numFmt numFmtId="186" formatCode="[$-40E]yyyy/\ mmmm;@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[$¥€-2]\ #\ ##,000_);[Red]\([$€-2]\ #\ ##,000\)"/>
  </numFmts>
  <fonts count="69">
    <font>
      <sz val="10"/>
      <name val="Arial CE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17"/>
      <name val="Times New Roman"/>
      <family val="1"/>
    </font>
    <font>
      <sz val="11"/>
      <color indexed="9"/>
      <name val="Times New Roman"/>
      <family val="1"/>
    </font>
    <font>
      <sz val="11"/>
      <color indexed="19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rgb="FF00B050"/>
      <name val="Times New Roman"/>
      <family val="1"/>
    </font>
    <font>
      <sz val="11"/>
      <color theme="0"/>
      <name val="Times New Roman"/>
      <family val="1"/>
    </font>
    <font>
      <sz val="11"/>
      <color theme="2" tint="-0.4999699890613556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3" fillId="2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61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1" fillId="0" borderId="11" xfId="0" applyFont="1" applyBorder="1" applyAlignment="1">
      <alignment/>
    </xf>
    <xf numFmtId="0" fontId="61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61" fillId="0" borderId="11" xfId="0" applyNumberFormat="1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/>
    </xf>
    <xf numFmtId="3" fontId="62" fillId="0" borderId="11" xfId="0" applyNumberFormat="1" applyFont="1" applyBorder="1" applyAlignment="1">
      <alignment/>
    </xf>
    <xf numFmtId="4" fontId="5" fillId="0" borderId="11" xfId="0" applyNumberFormat="1" applyFont="1" applyFill="1" applyBorder="1" applyAlignment="1">
      <alignment horizontal="left" vertical="center" wrapText="1"/>
    </xf>
    <xf numFmtId="3" fontId="61" fillId="0" borderId="11" xfId="0" applyNumberFormat="1" applyFont="1" applyFill="1" applyBorder="1" applyAlignment="1">
      <alignment horizontal="right"/>
    </xf>
    <xf numFmtId="0" fontId="61" fillId="0" borderId="0" xfId="0" applyFont="1" applyFill="1" applyAlignment="1">
      <alignment/>
    </xf>
    <xf numFmtId="0" fontId="61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63" fillId="0" borderId="0" xfId="0" applyNumberFormat="1" applyFont="1" applyFill="1" applyAlignment="1">
      <alignment/>
    </xf>
    <xf numFmtId="0" fontId="63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3" fontId="62" fillId="0" borderId="11" xfId="0" applyNumberFormat="1" applyFont="1" applyFill="1" applyBorder="1" applyAlignment="1">
      <alignment horizontal="right"/>
    </xf>
    <xf numFmtId="0" fontId="61" fillId="0" borderId="11" xfId="57" applyFont="1" applyBorder="1">
      <alignment/>
      <protection/>
    </xf>
    <xf numFmtId="0" fontId="13" fillId="0" borderId="11" xfId="57" applyFont="1" applyFill="1" applyBorder="1" applyAlignment="1">
      <alignment horizontal="left" vertical="center"/>
      <protection/>
    </xf>
    <xf numFmtId="0" fontId="13" fillId="0" borderId="11" xfId="57" applyFont="1" applyFill="1" applyBorder="1" applyAlignment="1">
      <alignment horizontal="left" vertical="center" wrapText="1"/>
      <protection/>
    </xf>
    <xf numFmtId="0" fontId="12" fillId="0" borderId="11" xfId="57" applyFont="1" applyFill="1" applyBorder="1" applyAlignment="1">
      <alignment horizontal="left" vertical="center" wrapText="1"/>
      <protection/>
    </xf>
    <xf numFmtId="0" fontId="12" fillId="0" borderId="11" xfId="57" applyFont="1" applyFill="1" applyBorder="1" applyAlignment="1">
      <alignment horizontal="left" vertical="center"/>
      <protection/>
    </xf>
    <xf numFmtId="0" fontId="2" fillId="0" borderId="11" xfId="57" applyFont="1" applyFill="1" applyBorder="1" applyAlignment="1">
      <alignment horizontal="left" vertical="center" wrapText="1"/>
      <protection/>
    </xf>
    <xf numFmtId="0" fontId="2" fillId="0" borderId="11" xfId="57" applyFont="1" applyFill="1" applyBorder="1" applyAlignment="1">
      <alignment horizontal="left" vertical="center"/>
      <protection/>
    </xf>
    <xf numFmtId="0" fontId="14" fillId="0" borderId="11" xfId="57" applyFont="1" applyFill="1" applyBorder="1" applyAlignment="1">
      <alignment horizontal="left" vertical="center" wrapText="1"/>
      <protection/>
    </xf>
    <xf numFmtId="3" fontId="13" fillId="0" borderId="11" xfId="57" applyNumberFormat="1" applyFont="1" applyBorder="1" applyAlignment="1">
      <alignment horizontal="right" wrapText="1"/>
      <protection/>
    </xf>
    <xf numFmtId="3" fontId="62" fillId="0" borderId="11" xfId="57" applyNumberFormat="1" applyFont="1" applyBorder="1" applyAlignment="1">
      <alignment horizontal="right"/>
      <protection/>
    </xf>
    <xf numFmtId="3" fontId="61" fillId="0" borderId="11" xfId="57" applyNumberFormat="1" applyFont="1" applyBorder="1" applyAlignment="1">
      <alignment horizontal="right"/>
      <protection/>
    </xf>
    <xf numFmtId="0" fontId="12" fillId="34" borderId="11" xfId="57" applyFont="1" applyFill="1" applyBorder="1" applyAlignment="1">
      <alignment horizontal="left" vertical="center"/>
      <protection/>
    </xf>
    <xf numFmtId="3" fontId="5" fillId="0" borderId="11" xfId="57" applyNumberFormat="1" applyFont="1" applyBorder="1" applyAlignment="1">
      <alignment horizontal="right"/>
      <protection/>
    </xf>
    <xf numFmtId="0" fontId="8" fillId="34" borderId="11" xfId="57" applyFont="1" applyFill="1" applyBorder="1" applyAlignment="1">
      <alignment horizontal="left" vertical="center" wrapText="1"/>
      <protection/>
    </xf>
    <xf numFmtId="3" fontId="62" fillId="34" borderId="11" xfId="57" applyNumberFormat="1" applyFont="1" applyFill="1" applyBorder="1" applyAlignment="1">
      <alignment horizontal="right"/>
      <protection/>
    </xf>
    <xf numFmtId="0" fontId="62" fillId="35" borderId="11" xfId="57" applyFont="1" applyFill="1" applyBorder="1">
      <alignment/>
      <protection/>
    </xf>
    <xf numFmtId="3" fontId="62" fillId="35" borderId="11" xfId="57" applyNumberFormat="1" applyFont="1" applyFill="1" applyBorder="1">
      <alignment/>
      <protection/>
    </xf>
    <xf numFmtId="3" fontId="61" fillId="0" borderId="11" xfId="57" applyNumberFormat="1" applyFont="1" applyFill="1" applyBorder="1" applyAlignment="1">
      <alignment horizontal="right"/>
      <protection/>
    </xf>
    <xf numFmtId="0" fontId="6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3" fontId="61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3" fontId="62" fillId="0" borderId="0" xfId="0" applyNumberFormat="1" applyFont="1" applyFill="1" applyBorder="1" applyAlignment="1">
      <alignment horizontal="right"/>
    </xf>
    <xf numFmtId="0" fontId="6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/>
    </xf>
    <xf numFmtId="3" fontId="62" fillId="0" borderId="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49" fontId="1" fillId="0" borderId="0" xfId="0" applyNumberFormat="1" applyFont="1" applyAlignment="1">
      <alignment horizontal="center"/>
    </xf>
    <xf numFmtId="49" fontId="65" fillId="33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 vertical="center"/>
    </xf>
    <xf numFmtId="3" fontId="6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3" fontId="7" fillId="36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67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0" borderId="12" xfId="56" applyFont="1" applyBorder="1" applyAlignment="1">
      <alignment horizontal="right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W22"/>
  <sheetViews>
    <sheetView zoomScale="80" zoomScaleNormal="8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00390625" defaultRowHeight="12.75"/>
  <cols>
    <col min="1" max="1" width="19.375" style="2" customWidth="1"/>
    <col min="2" max="2" width="39.125" style="2" bestFit="1" customWidth="1"/>
    <col min="3" max="3" width="10.875" style="2" bestFit="1" customWidth="1"/>
    <col min="4" max="4" width="11.00390625" style="2" customWidth="1"/>
    <col min="5" max="5" width="11.75390625" style="2" customWidth="1"/>
    <col min="6" max="6" width="10.625" style="2" customWidth="1"/>
    <col min="7" max="7" width="10.875" style="2" customWidth="1"/>
    <col min="8" max="8" width="11.125" style="2" customWidth="1"/>
    <col min="9" max="9" width="12.375" style="2" customWidth="1"/>
    <col min="10" max="10" width="18.375" style="2" customWidth="1"/>
    <col min="11" max="11" width="12.00390625" style="2" customWidth="1"/>
    <col min="12" max="12" width="11.00390625" style="2" customWidth="1"/>
    <col min="13" max="13" width="11.375" style="2" customWidth="1"/>
    <col min="14" max="14" width="10.125" style="2" customWidth="1"/>
    <col min="15" max="15" width="12.25390625" style="2" customWidth="1"/>
    <col min="16" max="16" width="11.875" style="2" customWidth="1"/>
    <col min="17" max="17" width="9.75390625" style="2" customWidth="1"/>
    <col min="18" max="18" width="9.625" style="2" customWidth="1"/>
    <col min="19" max="19" width="11.25390625" style="2" customWidth="1"/>
    <col min="20" max="20" width="13.00390625" style="2" customWidth="1"/>
    <col min="21" max="21" width="11.75390625" style="2" customWidth="1"/>
    <col min="22" max="22" width="13.00390625" style="2" customWidth="1"/>
    <col min="23" max="23" width="12.25390625" style="2" customWidth="1"/>
    <col min="24" max="24" width="12.125" style="2" bestFit="1" customWidth="1"/>
    <col min="25" max="16384" width="9.125" style="2" customWidth="1"/>
  </cols>
  <sheetData>
    <row r="1" spans="1:23" ht="18.7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 t="s">
        <v>30</v>
      </c>
      <c r="V1" s="115"/>
      <c r="W1" s="115"/>
    </row>
    <row r="2" spans="1:23" ht="36" customHeight="1">
      <c r="A2" s="129" t="s">
        <v>1</v>
      </c>
      <c r="B2" s="130" t="s">
        <v>2</v>
      </c>
      <c r="C2" s="127" t="s">
        <v>14</v>
      </c>
      <c r="D2" s="127"/>
      <c r="E2" s="127"/>
      <c r="F2" s="127"/>
      <c r="G2" s="127"/>
      <c r="H2" s="127"/>
      <c r="I2" s="127"/>
      <c r="J2" s="112" t="s">
        <v>22</v>
      </c>
      <c r="K2" s="128" t="s">
        <v>8</v>
      </c>
      <c r="L2" s="128"/>
      <c r="M2" s="128"/>
      <c r="N2" s="128"/>
      <c r="O2" s="10" t="s">
        <v>12</v>
      </c>
      <c r="P2" s="127" t="s">
        <v>148</v>
      </c>
      <c r="Q2" s="127" t="s">
        <v>26</v>
      </c>
      <c r="R2" s="127" t="s">
        <v>27</v>
      </c>
      <c r="S2" s="127" t="s">
        <v>125</v>
      </c>
      <c r="T2" s="127"/>
      <c r="U2" s="127"/>
      <c r="V2" s="127" t="s">
        <v>28</v>
      </c>
      <c r="W2" s="126" t="s">
        <v>153</v>
      </c>
    </row>
    <row r="3" spans="1:23" ht="12.75" customHeight="1">
      <c r="A3" s="129"/>
      <c r="B3" s="130"/>
      <c r="C3" s="127" t="s">
        <v>13</v>
      </c>
      <c r="D3" s="127" t="s">
        <v>20</v>
      </c>
      <c r="E3" s="127" t="s">
        <v>36</v>
      </c>
      <c r="F3" s="127" t="s">
        <v>29</v>
      </c>
      <c r="G3" s="127" t="s">
        <v>136</v>
      </c>
      <c r="H3" s="127" t="s">
        <v>135</v>
      </c>
      <c r="I3" s="127" t="s">
        <v>21</v>
      </c>
      <c r="J3" s="127" t="s">
        <v>23</v>
      </c>
      <c r="K3" s="127" t="s">
        <v>7</v>
      </c>
      <c r="L3" s="127" t="s">
        <v>24</v>
      </c>
      <c r="M3" s="127" t="s">
        <v>25</v>
      </c>
      <c r="N3" s="127" t="s">
        <v>124</v>
      </c>
      <c r="O3" s="127" t="s">
        <v>9</v>
      </c>
      <c r="P3" s="127"/>
      <c r="Q3" s="127"/>
      <c r="R3" s="127"/>
      <c r="S3" s="127" t="s">
        <v>147</v>
      </c>
      <c r="T3" s="127" t="s">
        <v>128</v>
      </c>
      <c r="U3" s="127" t="s">
        <v>129</v>
      </c>
      <c r="V3" s="127"/>
      <c r="W3" s="126"/>
    </row>
    <row r="4" spans="1:23" ht="58.5" customHeight="1">
      <c r="A4" s="129"/>
      <c r="B4" s="13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6"/>
    </row>
    <row r="5" spans="1:49" s="53" customFormat="1" ht="37.5" customHeight="1">
      <c r="A5" s="37"/>
      <c r="B5" s="37" t="s">
        <v>158</v>
      </c>
      <c r="C5" s="38">
        <v>48743521</v>
      </c>
      <c r="D5" s="38">
        <v>75429950</v>
      </c>
      <c r="E5" s="38">
        <v>33711584</v>
      </c>
      <c r="F5" s="38">
        <v>2711610</v>
      </c>
      <c r="G5" s="38">
        <v>0</v>
      </c>
      <c r="H5" s="38">
        <v>0</v>
      </c>
      <c r="I5" s="38">
        <v>32999320</v>
      </c>
      <c r="J5" s="38">
        <v>20000000</v>
      </c>
      <c r="K5" s="38">
        <v>24000000</v>
      </c>
      <c r="L5" s="38">
        <v>60000000</v>
      </c>
      <c r="M5" s="38">
        <v>8000000</v>
      </c>
      <c r="N5" s="38">
        <v>200000</v>
      </c>
      <c r="O5" s="38">
        <v>14422266</v>
      </c>
      <c r="P5" s="38">
        <v>0</v>
      </c>
      <c r="Q5" s="38">
        <v>0</v>
      </c>
      <c r="R5" s="38">
        <v>165125</v>
      </c>
      <c r="S5" s="38">
        <v>74940000</v>
      </c>
      <c r="T5" s="38">
        <v>0</v>
      </c>
      <c r="U5" s="38">
        <v>377840620</v>
      </c>
      <c r="V5" s="38">
        <f aca="true" t="shared" si="0" ref="V5:V15">SUM(C5:U5)</f>
        <v>773163996</v>
      </c>
      <c r="W5" s="97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</row>
    <row r="6" spans="1:23" s="58" customFormat="1" ht="71.25" customHeight="1">
      <c r="A6" s="124" t="s">
        <v>159</v>
      </c>
      <c r="B6" s="121" t="s">
        <v>161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6"/>
      <c r="Q6" s="106"/>
      <c r="R6" s="106"/>
      <c r="S6" s="106"/>
      <c r="T6" s="104">
        <v>177130</v>
      </c>
      <c r="U6" s="106"/>
      <c r="V6" s="104">
        <f t="shared" si="0"/>
        <v>177130</v>
      </c>
      <c r="W6" s="107" t="s">
        <v>155</v>
      </c>
    </row>
    <row r="7" spans="1:49" s="5" customFormat="1" ht="37.5" customHeight="1">
      <c r="A7" s="124" t="s">
        <v>160</v>
      </c>
      <c r="B7" s="56" t="s">
        <v>164</v>
      </c>
      <c r="C7" s="122"/>
      <c r="D7" s="104"/>
      <c r="E7" s="104"/>
      <c r="F7" s="104"/>
      <c r="G7" s="104"/>
      <c r="H7" s="104"/>
      <c r="I7" s="104"/>
      <c r="J7" s="14"/>
      <c r="K7" s="104"/>
      <c r="L7" s="104"/>
      <c r="M7" s="104"/>
      <c r="N7" s="104"/>
      <c r="O7" s="104">
        <v>54798</v>
      </c>
      <c r="P7" s="104"/>
      <c r="Q7" s="104"/>
      <c r="R7" s="104"/>
      <c r="S7" s="104"/>
      <c r="T7" s="104"/>
      <c r="U7" s="104"/>
      <c r="V7" s="104">
        <f t="shared" si="0"/>
        <v>54798</v>
      </c>
      <c r="W7" s="107" t="s">
        <v>154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s="5" customFormat="1" ht="37.5" customHeight="1">
      <c r="A8" s="124" t="s">
        <v>168</v>
      </c>
      <c r="B8" s="121" t="s">
        <v>161</v>
      </c>
      <c r="C8" s="122"/>
      <c r="D8" s="104"/>
      <c r="E8" s="104"/>
      <c r="F8" s="104"/>
      <c r="G8" s="104"/>
      <c r="H8" s="104"/>
      <c r="I8" s="104"/>
      <c r="J8" s="110"/>
      <c r="K8" s="104"/>
      <c r="L8" s="104"/>
      <c r="M8" s="104"/>
      <c r="N8" s="104"/>
      <c r="O8" s="104"/>
      <c r="P8" s="104"/>
      <c r="Q8" s="104"/>
      <c r="R8" s="104"/>
      <c r="S8" s="104"/>
      <c r="T8" s="104">
        <v>175824</v>
      </c>
      <c r="U8" s="104"/>
      <c r="V8" s="104">
        <f t="shared" si="0"/>
        <v>175824</v>
      </c>
      <c r="W8" s="107" t="s">
        <v>155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s="5" customFormat="1" ht="37.5" customHeight="1">
      <c r="A9" s="124" t="s">
        <v>174</v>
      </c>
      <c r="B9" s="33" t="s">
        <v>234</v>
      </c>
      <c r="C9" s="122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>
        <v>9235</v>
      </c>
      <c r="P9" s="104"/>
      <c r="Q9" s="104"/>
      <c r="R9" s="104"/>
      <c r="S9" s="104"/>
      <c r="T9" s="104"/>
      <c r="U9" s="104"/>
      <c r="V9" s="104">
        <f t="shared" si="0"/>
        <v>9235</v>
      </c>
      <c r="W9" s="107" t="s">
        <v>154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s="5" customFormat="1" ht="48" customHeight="1">
      <c r="A10" s="124" t="s">
        <v>176</v>
      </c>
      <c r="B10" s="121" t="s">
        <v>161</v>
      </c>
      <c r="C10" s="122"/>
      <c r="D10" s="104"/>
      <c r="E10" s="104"/>
      <c r="F10" s="104"/>
      <c r="G10" s="104"/>
      <c r="H10" s="104"/>
      <c r="I10" s="104"/>
      <c r="J10" s="14"/>
      <c r="K10" s="104"/>
      <c r="L10" s="104"/>
      <c r="M10" s="104"/>
      <c r="N10" s="104"/>
      <c r="O10" s="104"/>
      <c r="P10" s="104"/>
      <c r="Q10" s="104"/>
      <c r="R10" s="104"/>
      <c r="S10" s="104"/>
      <c r="T10" s="104">
        <v>211145</v>
      </c>
      <c r="U10" s="104"/>
      <c r="V10" s="104">
        <f t="shared" si="0"/>
        <v>211145</v>
      </c>
      <c r="W10" s="107" t="s">
        <v>155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5" customFormat="1" ht="42" customHeight="1">
      <c r="A11" s="124" t="s">
        <v>177</v>
      </c>
      <c r="B11" s="121" t="s">
        <v>161</v>
      </c>
      <c r="C11" s="122"/>
      <c r="D11" s="104"/>
      <c r="E11" s="104"/>
      <c r="F11" s="104"/>
      <c r="G11" s="104"/>
      <c r="H11" s="104"/>
      <c r="I11" s="104"/>
      <c r="J11" s="110"/>
      <c r="K11" s="104"/>
      <c r="L11" s="104"/>
      <c r="M11" s="104"/>
      <c r="N11" s="104"/>
      <c r="O11" s="104"/>
      <c r="P11" s="104"/>
      <c r="Q11" s="104"/>
      <c r="R11" s="104"/>
      <c r="S11" s="104"/>
      <c r="T11" s="104">
        <v>63914</v>
      </c>
      <c r="U11" s="104"/>
      <c r="V11" s="104">
        <f t="shared" si="0"/>
        <v>63914</v>
      </c>
      <c r="W11" s="107" t="s">
        <v>155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s="5" customFormat="1" ht="37.5" customHeight="1">
      <c r="A12" s="123" t="s">
        <v>180</v>
      </c>
      <c r="B12" s="33" t="s">
        <v>181</v>
      </c>
      <c r="C12" s="122"/>
      <c r="D12" s="104"/>
      <c r="E12" s="104"/>
      <c r="F12" s="104"/>
      <c r="G12" s="104">
        <v>4873500</v>
      </c>
      <c r="H12" s="104"/>
      <c r="I12" s="104"/>
      <c r="J12" s="1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>
        <f t="shared" si="0"/>
        <v>4873500</v>
      </c>
      <c r="W12" s="107" t="s">
        <v>155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s="5" customFormat="1" ht="37.5" customHeight="1">
      <c r="A13" s="13"/>
      <c r="B13" s="16" t="s">
        <v>182</v>
      </c>
      <c r="C13" s="122"/>
      <c r="D13" s="104"/>
      <c r="E13" s="104"/>
      <c r="F13" s="104"/>
      <c r="G13" s="104"/>
      <c r="H13" s="104"/>
      <c r="I13" s="104">
        <v>-795000</v>
      </c>
      <c r="J13" s="104">
        <v>795000</v>
      </c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>
        <f t="shared" si="0"/>
        <v>0</v>
      </c>
      <c r="W13" s="107" t="s">
        <v>155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s="5" customFormat="1" ht="47.25" customHeight="1">
      <c r="A14" s="13"/>
      <c r="B14" s="33"/>
      <c r="C14" s="122"/>
      <c r="D14" s="104"/>
      <c r="E14" s="104"/>
      <c r="F14" s="104"/>
      <c r="G14" s="104"/>
      <c r="H14" s="104"/>
      <c r="I14" s="104"/>
      <c r="J14" s="1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>
        <f t="shared" si="0"/>
        <v>0</v>
      </c>
      <c r="W14" s="95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s="5" customFormat="1" ht="47.25" customHeight="1">
      <c r="A15" s="13"/>
      <c r="B15" s="48"/>
      <c r="C15" s="122"/>
      <c r="D15" s="104"/>
      <c r="E15" s="104"/>
      <c r="F15" s="104"/>
      <c r="G15" s="104"/>
      <c r="H15" s="104"/>
      <c r="I15" s="104"/>
      <c r="J15" s="1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>
        <f t="shared" si="0"/>
        <v>0</v>
      </c>
      <c r="W15" s="12">
        <f>V5-Kiadások!S5</f>
        <v>0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s="9" customFormat="1" ht="33" customHeight="1">
      <c r="A16" s="49"/>
      <c r="B16" s="14" t="s">
        <v>16</v>
      </c>
      <c r="C16" s="15">
        <f aca="true" t="shared" si="1" ref="C16:T16">SUM(C6:C15)</f>
        <v>0</v>
      </c>
      <c r="D16" s="15">
        <f t="shared" si="1"/>
        <v>0</v>
      </c>
      <c r="E16" s="15">
        <f t="shared" si="1"/>
        <v>0</v>
      </c>
      <c r="F16" s="15">
        <f t="shared" si="1"/>
        <v>0</v>
      </c>
      <c r="G16" s="15">
        <f t="shared" si="1"/>
        <v>4873500</v>
      </c>
      <c r="H16" s="15">
        <f t="shared" si="1"/>
        <v>0</v>
      </c>
      <c r="I16" s="15">
        <f t="shared" si="1"/>
        <v>-795000</v>
      </c>
      <c r="J16" s="15">
        <f t="shared" si="1"/>
        <v>795000</v>
      </c>
      <c r="K16" s="15">
        <f t="shared" si="1"/>
        <v>0</v>
      </c>
      <c r="L16" s="15">
        <f t="shared" si="1"/>
        <v>0</v>
      </c>
      <c r="M16" s="15">
        <f t="shared" si="1"/>
        <v>0</v>
      </c>
      <c r="N16" s="15">
        <f t="shared" si="1"/>
        <v>0</v>
      </c>
      <c r="O16" s="15">
        <f t="shared" si="1"/>
        <v>64033</v>
      </c>
      <c r="P16" s="15">
        <f t="shared" si="1"/>
        <v>0</v>
      </c>
      <c r="Q16" s="15">
        <f t="shared" si="1"/>
        <v>0</v>
      </c>
      <c r="R16" s="15">
        <f t="shared" si="1"/>
        <v>0</v>
      </c>
      <c r="S16" s="15">
        <f t="shared" si="1"/>
        <v>0</v>
      </c>
      <c r="T16" s="15">
        <f t="shared" si="1"/>
        <v>628013</v>
      </c>
      <c r="U16" s="15">
        <f>SUM(U6:U15)</f>
        <v>0</v>
      </c>
      <c r="V16" s="15">
        <f>SUM(V6:V15)</f>
        <v>5565546</v>
      </c>
      <c r="W16" s="96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24" s="7" customFormat="1" ht="33.75" customHeight="1">
      <c r="A17" s="61"/>
      <c r="B17" s="62" t="s">
        <v>151</v>
      </c>
      <c r="C17" s="47">
        <f aca="true" t="shared" si="2" ref="C17:U17">SUM(C5,C16)</f>
        <v>48743521</v>
      </c>
      <c r="D17" s="47">
        <f t="shared" si="2"/>
        <v>75429950</v>
      </c>
      <c r="E17" s="47">
        <f t="shared" si="2"/>
        <v>33711584</v>
      </c>
      <c r="F17" s="47">
        <f t="shared" si="2"/>
        <v>2711610</v>
      </c>
      <c r="G17" s="47">
        <f t="shared" si="2"/>
        <v>4873500</v>
      </c>
      <c r="H17" s="47">
        <f t="shared" si="2"/>
        <v>0</v>
      </c>
      <c r="I17" s="47">
        <f t="shared" si="2"/>
        <v>32204320</v>
      </c>
      <c r="J17" s="47">
        <f t="shared" si="2"/>
        <v>20795000</v>
      </c>
      <c r="K17" s="47">
        <f t="shared" si="2"/>
        <v>24000000</v>
      </c>
      <c r="L17" s="47">
        <f t="shared" si="2"/>
        <v>60000000</v>
      </c>
      <c r="M17" s="47">
        <f t="shared" si="2"/>
        <v>8000000</v>
      </c>
      <c r="N17" s="47">
        <f t="shared" si="2"/>
        <v>200000</v>
      </c>
      <c r="O17" s="47">
        <f t="shared" si="2"/>
        <v>14486299</v>
      </c>
      <c r="P17" s="47">
        <f t="shared" si="2"/>
        <v>0</v>
      </c>
      <c r="Q17" s="47">
        <f t="shared" si="2"/>
        <v>0</v>
      </c>
      <c r="R17" s="47">
        <f t="shared" si="2"/>
        <v>165125</v>
      </c>
      <c r="S17" s="47">
        <f t="shared" si="2"/>
        <v>74940000</v>
      </c>
      <c r="T17" s="47">
        <f t="shared" si="2"/>
        <v>628013</v>
      </c>
      <c r="U17" s="47">
        <f t="shared" si="2"/>
        <v>377840620</v>
      </c>
      <c r="V17" s="47">
        <f>SUM(V5,V16)</f>
        <v>778729542</v>
      </c>
      <c r="W17" s="98"/>
      <c r="X17" s="111">
        <f>V17-Kiadások!S38</f>
        <v>0</v>
      </c>
    </row>
    <row r="18" spans="1:23" ht="15.75">
      <c r="A18" s="49"/>
      <c r="B18" s="14"/>
      <c r="C18" s="15"/>
      <c r="D18" s="15"/>
      <c r="E18" s="15"/>
      <c r="F18" s="15"/>
      <c r="G18" s="15"/>
      <c r="H18" s="49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</row>
    <row r="19" spans="1:23" ht="12.75" customHeight="1">
      <c r="A19" s="49"/>
      <c r="B19" s="14"/>
      <c r="C19" s="15"/>
      <c r="D19" s="15"/>
      <c r="E19" s="15"/>
      <c r="F19" s="15"/>
      <c r="G19" s="15"/>
      <c r="H19" s="49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</row>
    <row r="20" spans="1:23" ht="15.75">
      <c r="A20" s="49"/>
      <c r="B20" s="14"/>
      <c r="C20" s="15"/>
      <c r="D20" s="15"/>
      <c r="E20" s="15"/>
      <c r="F20" s="15"/>
      <c r="G20" s="15"/>
      <c r="H20" s="49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</row>
    <row r="21" spans="1:23" ht="15.75">
      <c r="A21" s="49"/>
      <c r="B21" s="14"/>
      <c r="C21" s="15"/>
      <c r="D21" s="15"/>
      <c r="E21" s="15"/>
      <c r="F21" s="15"/>
      <c r="G21" s="15"/>
      <c r="H21" s="49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</row>
    <row r="22" spans="1:23" ht="15.75">
      <c r="A22" s="49"/>
      <c r="B22" s="14"/>
      <c r="C22" s="15"/>
      <c r="D22" s="15"/>
      <c r="E22" s="15"/>
      <c r="F22" s="15"/>
      <c r="G22" s="15"/>
      <c r="H22" s="49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</row>
  </sheetData>
  <sheetProtection/>
  <mergeCells count="26">
    <mergeCell ref="Q2:Q4"/>
    <mergeCell ref="H3:H4"/>
    <mergeCell ref="D3:D4"/>
    <mergeCell ref="A2:A4"/>
    <mergeCell ref="B2:B4"/>
    <mergeCell ref="O3:O4"/>
    <mergeCell ref="K3:K4"/>
    <mergeCell ref="L3:L4"/>
    <mergeCell ref="F3:F4"/>
    <mergeCell ref="J3:J4"/>
    <mergeCell ref="M3:M4"/>
    <mergeCell ref="C2:I2"/>
    <mergeCell ref="G3:G4"/>
    <mergeCell ref="I3:I4"/>
    <mergeCell ref="C3:C4"/>
    <mergeCell ref="E3:E4"/>
    <mergeCell ref="W2:W4"/>
    <mergeCell ref="N3:N4"/>
    <mergeCell ref="K2:N2"/>
    <mergeCell ref="P2:P4"/>
    <mergeCell ref="U3:U4"/>
    <mergeCell ref="T3:T4"/>
    <mergeCell ref="R2:R4"/>
    <mergeCell ref="S3:S4"/>
    <mergeCell ref="S2:U2"/>
    <mergeCell ref="V2:V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2" r:id="rId1"/>
  <headerFooter>
    <oddHeader>&amp;CLitér Község Önkormányzata
2019. évi költségvetés I. módosítás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B47"/>
  <sheetViews>
    <sheetView tabSelected="1" zoomScale="80" zoomScaleNormal="80" workbookViewId="0" topLeftCell="A1">
      <pane ySplit="5" topLeftCell="A25" activePane="bottomLeft" state="frozen"/>
      <selection pane="topLeft" activeCell="A1" sqref="A1"/>
      <selection pane="bottomLeft" activeCell="B19" sqref="B19"/>
    </sheetView>
  </sheetViews>
  <sheetFormatPr defaultColWidth="17.00390625" defaultRowHeight="12.75"/>
  <cols>
    <col min="1" max="1" width="21.00390625" style="1" customWidth="1"/>
    <col min="2" max="2" width="47.875" style="1" bestFit="1" customWidth="1"/>
    <col min="3" max="3" width="11.00390625" style="1" bestFit="1" customWidth="1"/>
    <col min="4" max="4" width="11.125" style="1" bestFit="1" customWidth="1"/>
    <col min="5" max="5" width="12.25390625" style="1" bestFit="1" customWidth="1"/>
    <col min="6" max="6" width="13.625" style="1" bestFit="1" customWidth="1"/>
    <col min="7" max="7" width="10.25390625" style="1" bestFit="1" customWidth="1"/>
    <col min="8" max="8" width="9.625" style="1" bestFit="1" customWidth="1"/>
    <col min="9" max="9" width="12.75390625" style="1" bestFit="1" customWidth="1"/>
    <col min="10" max="10" width="11.625" style="1" bestFit="1" customWidth="1"/>
    <col min="11" max="11" width="12.75390625" style="1" bestFit="1" customWidth="1"/>
    <col min="12" max="12" width="13.00390625" style="1" bestFit="1" customWidth="1"/>
    <col min="13" max="13" width="12.00390625" style="1" bestFit="1" customWidth="1"/>
    <col min="14" max="14" width="11.25390625" style="1" bestFit="1" customWidth="1"/>
    <col min="15" max="15" width="15.375" style="1" bestFit="1" customWidth="1"/>
    <col min="16" max="16" width="24.375" style="1" bestFit="1" customWidth="1"/>
    <col min="17" max="17" width="18.875" style="1" bestFit="1" customWidth="1"/>
    <col min="18" max="18" width="22.875" style="1" bestFit="1" customWidth="1"/>
    <col min="19" max="19" width="18.25390625" style="1" customWidth="1"/>
    <col min="20" max="20" width="17.00390625" style="99" customWidth="1"/>
    <col min="21" max="16384" width="17.00390625" style="1" customWidth="1"/>
  </cols>
  <sheetData>
    <row r="1" spans="1:19" ht="31.5" customHeight="1">
      <c r="A1" s="1" t="s">
        <v>4</v>
      </c>
      <c r="O1" s="132" t="s">
        <v>34</v>
      </c>
      <c r="P1" s="132"/>
      <c r="Q1" s="132"/>
      <c r="R1" s="132"/>
      <c r="S1" s="132"/>
    </row>
    <row r="2" spans="1:20" s="18" customFormat="1" ht="31.5" customHeight="1">
      <c r="A2" s="129" t="s">
        <v>1</v>
      </c>
      <c r="B2" s="130" t="s">
        <v>2</v>
      </c>
      <c r="C2" s="130" t="s">
        <v>5</v>
      </c>
      <c r="D2" s="130"/>
      <c r="E2" s="130"/>
      <c r="F2" s="130"/>
      <c r="G2" s="130"/>
      <c r="H2" s="130"/>
      <c r="I2" s="130"/>
      <c r="J2" s="130"/>
      <c r="K2" s="130"/>
      <c r="L2" s="130"/>
      <c r="M2" s="130" t="s">
        <v>6</v>
      </c>
      <c r="N2" s="130"/>
      <c r="O2" s="130"/>
      <c r="P2" s="129" t="s">
        <v>127</v>
      </c>
      <c r="Q2" s="129"/>
      <c r="R2" s="129"/>
      <c r="S2" s="133" t="s">
        <v>3</v>
      </c>
      <c r="T2" s="131" t="s">
        <v>152</v>
      </c>
    </row>
    <row r="3" spans="1:20" s="18" customFormat="1" ht="24" customHeight="1">
      <c r="A3" s="129"/>
      <c r="B3" s="130"/>
      <c r="C3" s="127" t="s">
        <v>10</v>
      </c>
      <c r="D3" s="127" t="s">
        <v>38</v>
      </c>
      <c r="E3" s="127" t="s">
        <v>18</v>
      </c>
      <c r="F3" s="127" t="s">
        <v>11</v>
      </c>
      <c r="G3" s="127" t="s">
        <v>19</v>
      </c>
      <c r="H3" s="127"/>
      <c r="I3" s="127"/>
      <c r="J3" s="127"/>
      <c r="K3" s="127"/>
      <c r="L3" s="127"/>
      <c r="M3" s="127" t="s">
        <v>31</v>
      </c>
      <c r="N3" s="127" t="s">
        <v>32</v>
      </c>
      <c r="O3" s="127" t="s">
        <v>33</v>
      </c>
      <c r="P3" s="127" t="s">
        <v>39</v>
      </c>
      <c r="Q3" s="127" t="s">
        <v>126</v>
      </c>
      <c r="R3" s="127" t="s">
        <v>137</v>
      </c>
      <c r="S3" s="133"/>
      <c r="T3" s="131"/>
    </row>
    <row r="4" spans="1:20" s="18" customFormat="1" ht="60" customHeight="1">
      <c r="A4" s="129"/>
      <c r="B4" s="130"/>
      <c r="C4" s="127"/>
      <c r="D4" s="127"/>
      <c r="E4" s="127"/>
      <c r="F4" s="127"/>
      <c r="G4" s="112" t="s">
        <v>139</v>
      </c>
      <c r="H4" s="112" t="s">
        <v>138</v>
      </c>
      <c r="I4" s="112" t="s">
        <v>15</v>
      </c>
      <c r="J4" s="112" t="s">
        <v>17</v>
      </c>
      <c r="K4" s="112" t="s">
        <v>35</v>
      </c>
      <c r="L4" s="112" t="s">
        <v>37</v>
      </c>
      <c r="M4" s="127"/>
      <c r="N4" s="127"/>
      <c r="O4" s="127"/>
      <c r="P4" s="127"/>
      <c r="Q4" s="127"/>
      <c r="R4" s="127"/>
      <c r="S4" s="133"/>
      <c r="T4" s="131"/>
    </row>
    <row r="5" spans="1:20" s="3" customFormat="1" ht="37.5" customHeight="1">
      <c r="A5" s="37"/>
      <c r="B5" s="39" t="s">
        <v>158</v>
      </c>
      <c r="C5" s="38">
        <v>27797848</v>
      </c>
      <c r="D5" s="38">
        <v>5733068</v>
      </c>
      <c r="E5" s="38">
        <v>69068411</v>
      </c>
      <c r="F5" s="38">
        <v>3043000</v>
      </c>
      <c r="G5" s="38"/>
      <c r="H5" s="38"/>
      <c r="I5" s="38">
        <v>119831749</v>
      </c>
      <c r="J5" s="38"/>
      <c r="K5" s="38">
        <v>8386530</v>
      </c>
      <c r="L5" s="38">
        <v>49230169</v>
      </c>
      <c r="M5" s="38">
        <v>322272020</v>
      </c>
      <c r="N5" s="38">
        <v>28479900</v>
      </c>
      <c r="O5" s="38"/>
      <c r="P5" s="38">
        <v>5309190</v>
      </c>
      <c r="Q5" s="38">
        <v>59072111</v>
      </c>
      <c r="R5" s="38">
        <v>74940000</v>
      </c>
      <c r="S5" s="38">
        <f aca="true" t="shared" si="0" ref="S5:S13">SUM(C5:R5)</f>
        <v>773163996</v>
      </c>
      <c r="T5" s="100"/>
    </row>
    <row r="6" spans="1:20" s="54" customFormat="1" ht="57" customHeight="1">
      <c r="A6" s="123" t="s">
        <v>171</v>
      </c>
      <c r="B6" s="48" t="s">
        <v>235</v>
      </c>
      <c r="C6" s="104"/>
      <c r="D6" s="104"/>
      <c r="E6" s="104">
        <v>16674000</v>
      </c>
      <c r="F6" s="104"/>
      <c r="G6" s="104"/>
      <c r="H6" s="104"/>
      <c r="I6" s="104"/>
      <c r="J6" s="104"/>
      <c r="K6" s="104"/>
      <c r="L6" s="105"/>
      <c r="M6" s="104">
        <v>-16674000</v>
      </c>
      <c r="N6" s="104"/>
      <c r="O6" s="104"/>
      <c r="P6" s="104"/>
      <c r="Q6" s="104">
        <v>0</v>
      </c>
      <c r="R6" s="104"/>
      <c r="S6" s="104">
        <f t="shared" si="0"/>
        <v>0</v>
      </c>
      <c r="T6" s="101"/>
    </row>
    <row r="7" spans="1:20" s="54" customFormat="1" ht="37.5" customHeight="1">
      <c r="A7" s="124" t="s">
        <v>172</v>
      </c>
      <c r="B7" s="121" t="s">
        <v>161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>
        <v>177130</v>
      </c>
      <c r="Q7" s="104"/>
      <c r="R7" s="104"/>
      <c r="S7" s="104">
        <f t="shared" si="0"/>
        <v>177130</v>
      </c>
      <c r="T7" s="101" t="s">
        <v>155</v>
      </c>
    </row>
    <row r="8" spans="1:20" s="54" customFormat="1" ht="37.5" customHeight="1">
      <c r="A8" s="124" t="s">
        <v>160</v>
      </c>
      <c r="B8" s="56" t="s">
        <v>163</v>
      </c>
      <c r="C8" s="104"/>
      <c r="D8" s="104"/>
      <c r="E8" s="104">
        <v>54798</v>
      </c>
      <c r="F8" s="104"/>
      <c r="G8" s="104"/>
      <c r="H8" s="104"/>
      <c r="I8" s="104"/>
      <c r="J8" s="104"/>
      <c r="K8" s="104"/>
      <c r="L8" s="105"/>
      <c r="M8" s="104"/>
      <c r="N8" s="104"/>
      <c r="O8" s="104"/>
      <c r="P8" s="104"/>
      <c r="Q8" s="104"/>
      <c r="R8" s="104"/>
      <c r="S8" s="104">
        <f t="shared" si="0"/>
        <v>54798</v>
      </c>
      <c r="T8" s="101" t="s">
        <v>154</v>
      </c>
    </row>
    <row r="9" spans="1:20" s="54" customFormat="1" ht="37.5" customHeight="1">
      <c r="A9" s="124" t="s">
        <v>162</v>
      </c>
      <c r="B9" s="48" t="s">
        <v>165</v>
      </c>
      <c r="C9" s="104"/>
      <c r="D9" s="104"/>
      <c r="E9" s="104"/>
      <c r="F9" s="104"/>
      <c r="G9" s="104">
        <v>321360</v>
      </c>
      <c r="H9" s="104"/>
      <c r="I9" s="104"/>
      <c r="J9" s="104"/>
      <c r="K9" s="104"/>
      <c r="L9" s="104">
        <v>-321360</v>
      </c>
      <c r="M9" s="104"/>
      <c r="N9" s="104"/>
      <c r="O9" s="104"/>
      <c r="P9" s="104"/>
      <c r="Q9" s="104"/>
      <c r="R9" s="104"/>
      <c r="S9" s="104">
        <f t="shared" si="0"/>
        <v>0</v>
      </c>
      <c r="T9" s="101" t="s">
        <v>155</v>
      </c>
    </row>
    <row r="10" spans="1:20" s="54" customFormat="1" ht="37.5" customHeight="1">
      <c r="A10" s="124" t="s">
        <v>167</v>
      </c>
      <c r="B10" s="57" t="s">
        <v>166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>
        <f t="shared" si="0"/>
        <v>0</v>
      </c>
      <c r="T10" s="101" t="s">
        <v>154</v>
      </c>
    </row>
    <row r="11" spans="1:20" s="58" customFormat="1" ht="54.75" customHeight="1">
      <c r="A11" s="124" t="s">
        <v>168</v>
      </c>
      <c r="B11" s="121" t="s">
        <v>161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5"/>
      <c r="M11" s="104"/>
      <c r="N11" s="104"/>
      <c r="O11" s="104"/>
      <c r="P11" s="104">
        <v>175824</v>
      </c>
      <c r="Q11" s="106"/>
      <c r="R11" s="106"/>
      <c r="S11" s="104">
        <f t="shared" si="0"/>
        <v>175824</v>
      </c>
      <c r="T11" s="101" t="s">
        <v>155</v>
      </c>
    </row>
    <row r="12" spans="1:20" s="58" customFormat="1" ht="54.75" customHeight="1">
      <c r="A12" s="124" t="s">
        <v>173</v>
      </c>
      <c r="B12" s="33" t="s">
        <v>169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5">
        <v>-420172</v>
      </c>
      <c r="M12" s="104"/>
      <c r="N12" s="104">
        <v>420172</v>
      </c>
      <c r="O12" s="104"/>
      <c r="P12" s="106"/>
      <c r="Q12" s="106"/>
      <c r="R12" s="106"/>
      <c r="S12" s="104">
        <f t="shared" si="0"/>
        <v>0</v>
      </c>
      <c r="T12" s="101" t="s">
        <v>170</v>
      </c>
    </row>
    <row r="13" spans="1:20" s="58" customFormat="1" ht="54.75" customHeight="1">
      <c r="A13" s="124" t="s">
        <v>174</v>
      </c>
      <c r="B13" s="33" t="s">
        <v>175</v>
      </c>
      <c r="C13" s="104"/>
      <c r="D13" s="104"/>
      <c r="E13" s="104">
        <v>9235</v>
      </c>
      <c r="F13" s="104"/>
      <c r="G13" s="104"/>
      <c r="H13" s="104"/>
      <c r="I13" s="104"/>
      <c r="J13" s="104"/>
      <c r="K13" s="104"/>
      <c r="L13" s="105"/>
      <c r="M13" s="104"/>
      <c r="N13" s="104"/>
      <c r="O13" s="104"/>
      <c r="P13" s="106"/>
      <c r="Q13" s="106"/>
      <c r="R13" s="106"/>
      <c r="S13" s="104">
        <f t="shared" si="0"/>
        <v>9235</v>
      </c>
      <c r="T13" s="101" t="s">
        <v>154</v>
      </c>
    </row>
    <row r="14" spans="1:46" s="5" customFormat="1" ht="37.5" customHeight="1">
      <c r="A14" s="124" t="s">
        <v>176</v>
      </c>
      <c r="B14" s="121" t="s">
        <v>161</v>
      </c>
      <c r="C14" s="122"/>
      <c r="D14" s="104"/>
      <c r="E14" s="104"/>
      <c r="F14" s="104"/>
      <c r="G14" s="104"/>
      <c r="H14" s="104"/>
      <c r="I14" s="104"/>
      <c r="J14" s="14"/>
      <c r="K14" s="104"/>
      <c r="L14" s="104"/>
      <c r="M14" s="104"/>
      <c r="N14" s="104"/>
      <c r="O14" s="104"/>
      <c r="P14" s="104">
        <v>211145</v>
      </c>
      <c r="Q14" s="104"/>
      <c r="R14" s="104"/>
      <c r="S14" s="104">
        <f aca="true" t="shared" si="1" ref="S14:S25">SUM(C14:R14)</f>
        <v>211145</v>
      </c>
      <c r="T14" s="101" t="s">
        <v>155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54" s="60" customFormat="1" ht="38.25" customHeight="1">
      <c r="A15" s="124" t="s">
        <v>177</v>
      </c>
      <c r="B15" s="121" t="s">
        <v>161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5"/>
      <c r="M15" s="104"/>
      <c r="N15" s="104"/>
      <c r="O15" s="104"/>
      <c r="P15" s="104">
        <v>63914</v>
      </c>
      <c r="Q15" s="104"/>
      <c r="R15" s="104"/>
      <c r="S15" s="104">
        <f t="shared" si="1"/>
        <v>63914</v>
      </c>
      <c r="T15" s="101" t="s">
        <v>155</v>
      </c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</row>
    <row r="16" spans="1:54" s="60" customFormat="1" ht="45.75" customHeight="1">
      <c r="A16" s="123" t="s">
        <v>178</v>
      </c>
      <c r="B16" s="48" t="s">
        <v>236</v>
      </c>
      <c r="C16" s="104"/>
      <c r="D16" s="104"/>
      <c r="E16" s="104">
        <v>10098000</v>
      </c>
      <c r="F16" s="104"/>
      <c r="G16" s="104"/>
      <c r="H16" s="104"/>
      <c r="I16" s="104"/>
      <c r="J16" s="104"/>
      <c r="K16" s="104"/>
      <c r="L16" s="105"/>
      <c r="M16" s="104">
        <v>-10098000</v>
      </c>
      <c r="N16" s="104"/>
      <c r="O16" s="104"/>
      <c r="P16" s="104"/>
      <c r="Q16" s="104"/>
      <c r="R16" s="104"/>
      <c r="S16" s="104">
        <f t="shared" si="1"/>
        <v>0</v>
      </c>
      <c r="T16" s="101" t="s">
        <v>179</v>
      </c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</row>
    <row r="17" spans="1:20" s="55" customFormat="1" ht="60" customHeight="1">
      <c r="A17" s="123" t="s">
        <v>180</v>
      </c>
      <c r="B17" s="33" t="s">
        <v>181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5">
        <v>4873500</v>
      </c>
      <c r="M17" s="104"/>
      <c r="N17" s="104"/>
      <c r="O17" s="104"/>
      <c r="P17" s="104"/>
      <c r="Q17" s="104"/>
      <c r="R17" s="104"/>
      <c r="S17" s="104">
        <f t="shared" si="1"/>
        <v>4873500</v>
      </c>
      <c r="T17" s="101" t="s">
        <v>154</v>
      </c>
    </row>
    <row r="18" spans="1:20" s="55" customFormat="1" ht="60" customHeight="1">
      <c r="A18" s="123"/>
      <c r="B18" s="33" t="s">
        <v>237</v>
      </c>
      <c r="C18" s="104"/>
      <c r="D18" s="104"/>
      <c r="E18" s="104">
        <v>1500000</v>
      </c>
      <c r="F18" s="104"/>
      <c r="G18" s="104"/>
      <c r="H18" s="104"/>
      <c r="I18" s="104"/>
      <c r="J18" s="104"/>
      <c r="K18" s="104"/>
      <c r="L18" s="105">
        <v>-1500000</v>
      </c>
      <c r="M18" s="104"/>
      <c r="N18" s="104"/>
      <c r="O18" s="104"/>
      <c r="P18" s="104"/>
      <c r="Q18" s="104"/>
      <c r="R18" s="104"/>
      <c r="S18" s="104">
        <f t="shared" si="1"/>
        <v>0</v>
      </c>
      <c r="T18" s="101" t="s">
        <v>154</v>
      </c>
    </row>
    <row r="19" spans="1:20" s="55" customFormat="1" ht="60" customHeight="1">
      <c r="A19" s="123"/>
      <c r="B19" s="33" t="s">
        <v>197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5"/>
      <c r="M19" s="104">
        <v>500000</v>
      </c>
      <c r="N19" s="104">
        <v>-500000</v>
      </c>
      <c r="O19" s="104"/>
      <c r="P19" s="104"/>
      <c r="Q19" s="104"/>
      <c r="R19" s="104"/>
      <c r="S19" s="104">
        <f t="shared" si="1"/>
        <v>0</v>
      </c>
      <c r="T19" s="101" t="s">
        <v>199</v>
      </c>
    </row>
    <row r="20" spans="1:20" s="55" customFormat="1" ht="60" customHeight="1">
      <c r="A20" s="123"/>
      <c r="B20" s="33" t="s">
        <v>198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5"/>
      <c r="M20" s="104"/>
      <c r="N20" s="104"/>
      <c r="O20" s="104"/>
      <c r="P20" s="104"/>
      <c r="Q20" s="104"/>
      <c r="R20" s="104"/>
      <c r="S20" s="104">
        <f t="shared" si="1"/>
        <v>0</v>
      </c>
      <c r="T20" s="101" t="s">
        <v>154</v>
      </c>
    </row>
    <row r="21" spans="1:20" s="55" customFormat="1" ht="60" customHeight="1">
      <c r="A21" s="125" t="s">
        <v>183</v>
      </c>
      <c r="B21" s="14" t="s">
        <v>184</v>
      </c>
      <c r="C21" s="104"/>
      <c r="D21" s="104"/>
      <c r="E21" s="104"/>
      <c r="F21" s="104"/>
      <c r="G21" s="104"/>
      <c r="H21" s="104"/>
      <c r="I21" s="104"/>
      <c r="J21" s="104"/>
      <c r="K21" s="104">
        <v>50000</v>
      </c>
      <c r="L21" s="105">
        <v>-50000</v>
      </c>
      <c r="M21" s="104"/>
      <c r="N21" s="104"/>
      <c r="O21" s="104"/>
      <c r="P21" s="104"/>
      <c r="Q21" s="104"/>
      <c r="R21" s="104"/>
      <c r="S21" s="104">
        <f t="shared" si="1"/>
        <v>0</v>
      </c>
      <c r="T21" s="108" t="s">
        <v>185</v>
      </c>
    </row>
    <row r="22" spans="1:20" s="55" customFormat="1" ht="48.75" customHeight="1">
      <c r="A22" s="125" t="s">
        <v>186</v>
      </c>
      <c r="B22" s="48" t="s">
        <v>187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>
        <v>-2000000</v>
      </c>
      <c r="M22" s="104"/>
      <c r="N22" s="104">
        <v>2000000</v>
      </c>
      <c r="O22" s="104"/>
      <c r="P22" s="104"/>
      <c r="Q22" s="104"/>
      <c r="R22" s="104"/>
      <c r="S22" s="104">
        <f t="shared" si="1"/>
        <v>0</v>
      </c>
      <c r="T22" s="109" t="s">
        <v>154</v>
      </c>
    </row>
    <row r="23" spans="1:20" s="55" customFormat="1" ht="38.25" customHeight="1">
      <c r="A23" s="125" t="s">
        <v>188</v>
      </c>
      <c r="B23" s="48" t="s">
        <v>190</v>
      </c>
      <c r="C23" s="104"/>
      <c r="D23" s="104"/>
      <c r="E23" s="104"/>
      <c r="F23" s="104"/>
      <c r="G23" s="104"/>
      <c r="H23" s="104"/>
      <c r="I23" s="104">
        <v>3350189</v>
      </c>
      <c r="J23" s="104"/>
      <c r="K23" s="104"/>
      <c r="L23" s="105">
        <v>-3350189</v>
      </c>
      <c r="M23" s="104"/>
      <c r="N23" s="104"/>
      <c r="O23" s="104"/>
      <c r="P23" s="104"/>
      <c r="Q23" s="104"/>
      <c r="R23" s="104"/>
      <c r="S23" s="104">
        <f t="shared" si="1"/>
        <v>0</v>
      </c>
      <c r="T23" s="109" t="s">
        <v>189</v>
      </c>
    </row>
    <row r="24" spans="1:20" s="55" customFormat="1" ht="38.25" customHeight="1">
      <c r="A24" s="125" t="s">
        <v>191</v>
      </c>
      <c r="B24" s="48" t="s">
        <v>192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5">
        <v>-2985812</v>
      </c>
      <c r="M24" s="104"/>
      <c r="N24" s="104">
        <v>2985812</v>
      </c>
      <c r="O24" s="104"/>
      <c r="P24" s="104"/>
      <c r="Q24" s="104"/>
      <c r="R24" s="104"/>
      <c r="S24" s="104">
        <f t="shared" si="1"/>
        <v>0</v>
      </c>
      <c r="T24" s="109" t="s">
        <v>154</v>
      </c>
    </row>
    <row r="25" spans="1:20" s="55" customFormat="1" ht="54.75" customHeight="1">
      <c r="A25" s="125" t="s">
        <v>193</v>
      </c>
      <c r="B25" s="33" t="s">
        <v>194</v>
      </c>
      <c r="C25" s="104"/>
      <c r="D25" s="104"/>
      <c r="E25" s="104"/>
      <c r="F25" s="104"/>
      <c r="G25" s="104"/>
      <c r="H25" s="104"/>
      <c r="I25" s="104"/>
      <c r="J25" s="104"/>
      <c r="K25" s="104">
        <v>200000</v>
      </c>
      <c r="L25" s="104">
        <v>-200000</v>
      </c>
      <c r="M25" s="104"/>
      <c r="N25" s="104"/>
      <c r="O25" s="104"/>
      <c r="P25" s="104"/>
      <c r="Q25" s="104"/>
      <c r="R25" s="104"/>
      <c r="S25" s="104">
        <f t="shared" si="1"/>
        <v>0</v>
      </c>
      <c r="T25" s="102" t="s">
        <v>154</v>
      </c>
    </row>
    <row r="26" spans="1:20" s="55" customFormat="1" ht="37.5" customHeight="1">
      <c r="A26" s="17"/>
      <c r="B26" s="16" t="s">
        <v>231</v>
      </c>
      <c r="C26" s="104"/>
      <c r="D26" s="104"/>
      <c r="E26" s="104">
        <v>545148</v>
      </c>
      <c r="F26" s="104"/>
      <c r="G26" s="104"/>
      <c r="H26" s="104"/>
      <c r="I26" s="104"/>
      <c r="J26" s="104"/>
      <c r="K26" s="104"/>
      <c r="L26" s="104">
        <v>-545148</v>
      </c>
      <c r="M26" s="104"/>
      <c r="N26" s="105"/>
      <c r="O26" s="104"/>
      <c r="P26" s="104"/>
      <c r="Q26" s="104"/>
      <c r="R26" s="104"/>
      <c r="S26" s="104">
        <f>SUM(C26:R26)</f>
        <v>0</v>
      </c>
      <c r="T26" s="102" t="s">
        <v>154</v>
      </c>
    </row>
    <row r="27" spans="1:20" s="55" customFormat="1" ht="37.5" customHeight="1">
      <c r="A27" s="17"/>
      <c r="B27" s="16" t="s">
        <v>230</v>
      </c>
      <c r="C27" s="104"/>
      <c r="D27" s="104"/>
      <c r="E27" s="104">
        <v>500000</v>
      </c>
      <c r="F27" s="104"/>
      <c r="G27" s="104"/>
      <c r="H27" s="104"/>
      <c r="I27" s="104"/>
      <c r="J27" s="104"/>
      <c r="K27" s="104"/>
      <c r="L27" s="104">
        <v>-500000</v>
      </c>
      <c r="M27" s="104"/>
      <c r="N27" s="105"/>
      <c r="O27" s="104"/>
      <c r="P27" s="104"/>
      <c r="Q27" s="104"/>
      <c r="R27" s="104"/>
      <c r="S27" s="104">
        <f aca="true" t="shared" si="2" ref="S27:S36">SUM(C27:R27)</f>
        <v>0</v>
      </c>
      <c r="T27" s="102" t="s">
        <v>154</v>
      </c>
    </row>
    <row r="28" spans="1:20" s="55" customFormat="1" ht="37.5" customHeight="1">
      <c r="A28" s="17"/>
      <c r="B28" s="16" t="s">
        <v>229</v>
      </c>
      <c r="C28" s="104"/>
      <c r="D28" s="104"/>
      <c r="E28" s="104">
        <v>1000000</v>
      </c>
      <c r="F28" s="104"/>
      <c r="G28" s="104"/>
      <c r="H28" s="104"/>
      <c r="I28" s="104"/>
      <c r="J28" s="104"/>
      <c r="K28" s="104"/>
      <c r="L28" s="104">
        <v>-1000000</v>
      </c>
      <c r="M28" s="104"/>
      <c r="N28" s="105"/>
      <c r="O28" s="104"/>
      <c r="P28" s="104"/>
      <c r="Q28" s="104"/>
      <c r="R28" s="104"/>
      <c r="S28" s="104">
        <f t="shared" si="2"/>
        <v>0</v>
      </c>
      <c r="T28" s="102" t="s">
        <v>154</v>
      </c>
    </row>
    <row r="29" spans="1:20" s="55" customFormat="1" ht="37.5" customHeight="1">
      <c r="A29" s="17"/>
      <c r="B29" s="16" t="s">
        <v>222</v>
      </c>
      <c r="C29" s="104"/>
      <c r="D29" s="104"/>
      <c r="E29" s="104">
        <v>2000000</v>
      </c>
      <c r="F29" s="104"/>
      <c r="G29" s="104"/>
      <c r="H29" s="104"/>
      <c r="I29" s="104"/>
      <c r="J29" s="104"/>
      <c r="K29" s="104"/>
      <c r="L29" s="104">
        <v>-2000000</v>
      </c>
      <c r="M29" s="104"/>
      <c r="N29" s="105"/>
      <c r="O29" s="104"/>
      <c r="P29" s="104"/>
      <c r="Q29" s="104"/>
      <c r="R29" s="104"/>
      <c r="S29" s="104">
        <f t="shared" si="2"/>
        <v>0</v>
      </c>
      <c r="T29" s="102" t="s">
        <v>212</v>
      </c>
    </row>
    <row r="30" spans="1:20" s="55" customFormat="1" ht="37.5" customHeight="1">
      <c r="A30" s="17" t="s">
        <v>200</v>
      </c>
      <c r="B30" s="16" t="s">
        <v>223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>
        <v>-1051299</v>
      </c>
      <c r="M30" s="104"/>
      <c r="N30" s="105">
        <v>1051299</v>
      </c>
      <c r="O30" s="104"/>
      <c r="P30" s="104"/>
      <c r="Q30" s="104"/>
      <c r="R30" s="104"/>
      <c r="S30" s="104">
        <f t="shared" si="2"/>
        <v>0</v>
      </c>
      <c r="T30" s="102" t="s">
        <v>154</v>
      </c>
    </row>
    <row r="31" spans="1:20" s="55" customFormat="1" ht="37.5" customHeight="1">
      <c r="A31" s="17"/>
      <c r="B31" s="16" t="s">
        <v>232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>
        <v>-6000000</v>
      </c>
      <c r="M31" s="104"/>
      <c r="N31" s="105">
        <v>6000000</v>
      </c>
      <c r="O31" s="104"/>
      <c r="P31" s="104"/>
      <c r="Q31" s="104"/>
      <c r="R31" s="104"/>
      <c r="S31" s="104">
        <f t="shared" si="2"/>
        <v>0</v>
      </c>
      <c r="T31" s="102" t="s">
        <v>154</v>
      </c>
    </row>
    <row r="32" spans="1:20" s="55" customFormat="1" ht="37.5" customHeight="1">
      <c r="A32" s="17"/>
      <c r="B32" s="16" t="s">
        <v>195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>
        <v>-3000000</v>
      </c>
      <c r="M32" s="104"/>
      <c r="N32" s="105">
        <v>3000000</v>
      </c>
      <c r="O32" s="104"/>
      <c r="P32" s="104"/>
      <c r="Q32" s="104"/>
      <c r="R32" s="104"/>
      <c r="S32" s="104">
        <f t="shared" si="2"/>
        <v>0</v>
      </c>
      <c r="T32" s="102" t="s">
        <v>154</v>
      </c>
    </row>
    <row r="33" spans="1:20" s="55" customFormat="1" ht="37.5" customHeight="1">
      <c r="A33" s="17"/>
      <c r="B33" s="16" t="s">
        <v>196</v>
      </c>
      <c r="C33" s="104"/>
      <c r="D33" s="104"/>
      <c r="E33" s="104"/>
      <c r="F33" s="104"/>
      <c r="G33" s="104"/>
      <c r="H33" s="104"/>
      <c r="I33" s="104">
        <v>687125</v>
      </c>
      <c r="J33" s="104"/>
      <c r="K33" s="104"/>
      <c r="L33" s="104">
        <v>-687125</v>
      </c>
      <c r="M33" s="104"/>
      <c r="N33" s="105"/>
      <c r="O33" s="104"/>
      <c r="P33" s="104"/>
      <c r="Q33" s="104"/>
      <c r="R33" s="104"/>
      <c r="S33" s="104">
        <f t="shared" si="2"/>
        <v>0</v>
      </c>
      <c r="T33" s="109" t="s">
        <v>189</v>
      </c>
    </row>
    <row r="34" spans="1:20" s="55" customFormat="1" ht="60">
      <c r="A34" s="17"/>
      <c r="B34" s="48" t="s">
        <v>211</v>
      </c>
      <c r="C34" s="104">
        <v>15388</v>
      </c>
      <c r="D34" s="104">
        <v>-15388</v>
      </c>
      <c r="E34" s="104"/>
      <c r="F34" s="104"/>
      <c r="G34" s="104"/>
      <c r="H34" s="104"/>
      <c r="I34" s="104"/>
      <c r="J34" s="104"/>
      <c r="K34" s="104"/>
      <c r="L34" s="105"/>
      <c r="M34" s="104"/>
      <c r="N34" s="105"/>
      <c r="O34" s="104"/>
      <c r="P34" s="104"/>
      <c r="Q34" s="104"/>
      <c r="R34" s="104"/>
      <c r="S34" s="104">
        <f t="shared" si="2"/>
        <v>0</v>
      </c>
      <c r="T34" s="102"/>
    </row>
    <row r="35" spans="1:20" s="55" customFormat="1" ht="37.5" customHeight="1">
      <c r="A35" s="17"/>
      <c r="B35" s="16" t="s">
        <v>233</v>
      </c>
      <c r="C35" s="104"/>
      <c r="D35" s="104">
        <v>72494</v>
      </c>
      <c r="E35" s="104"/>
      <c r="F35" s="104"/>
      <c r="G35" s="104"/>
      <c r="H35" s="104"/>
      <c r="I35" s="104"/>
      <c r="J35" s="104"/>
      <c r="K35" s="104"/>
      <c r="L35" s="105">
        <v>-72494</v>
      </c>
      <c r="M35" s="104"/>
      <c r="N35" s="105"/>
      <c r="O35" s="104"/>
      <c r="P35" s="104"/>
      <c r="Q35" s="104"/>
      <c r="R35" s="104"/>
      <c r="S35" s="104">
        <f t="shared" si="2"/>
        <v>0</v>
      </c>
      <c r="T35" s="102" t="s">
        <v>154</v>
      </c>
    </row>
    <row r="36" spans="1:20" s="55" customFormat="1" ht="37.5" customHeight="1">
      <c r="A36" s="17"/>
      <c r="B36" s="16" t="s">
        <v>228</v>
      </c>
      <c r="C36" s="104"/>
      <c r="D36" s="104"/>
      <c r="E36" s="104">
        <v>350000</v>
      </c>
      <c r="F36" s="104"/>
      <c r="G36" s="104"/>
      <c r="H36" s="104"/>
      <c r="I36" s="104"/>
      <c r="J36" s="104"/>
      <c r="K36" s="104"/>
      <c r="L36" s="105">
        <v>-350000</v>
      </c>
      <c r="M36" s="104"/>
      <c r="N36" s="105"/>
      <c r="O36" s="104"/>
      <c r="P36" s="104"/>
      <c r="Q36" s="104"/>
      <c r="R36" s="104"/>
      <c r="S36" s="104">
        <f t="shared" si="2"/>
        <v>0</v>
      </c>
      <c r="T36" s="102" t="s">
        <v>227</v>
      </c>
    </row>
    <row r="37" spans="1:20" s="55" customFormat="1" ht="37.5" customHeight="1">
      <c r="A37" s="113"/>
      <c r="B37" s="46" t="s">
        <v>156</v>
      </c>
      <c r="C37" s="11">
        <f>SUM(C6:C36)</f>
        <v>15388</v>
      </c>
      <c r="D37" s="11">
        <f>SUM(D6:D36)</f>
        <v>57106</v>
      </c>
      <c r="E37" s="11">
        <f>SUM(E6:E36)</f>
        <v>32731181</v>
      </c>
      <c r="F37" s="11">
        <f aca="true" t="shared" si="3" ref="F37:R37">SUM(F6:F36)</f>
        <v>0</v>
      </c>
      <c r="G37" s="11">
        <f t="shared" si="3"/>
        <v>321360</v>
      </c>
      <c r="H37" s="11">
        <f t="shared" si="3"/>
        <v>0</v>
      </c>
      <c r="I37" s="11">
        <f t="shared" si="3"/>
        <v>4037314</v>
      </c>
      <c r="J37" s="11">
        <f t="shared" si="3"/>
        <v>0</v>
      </c>
      <c r="K37" s="11">
        <f t="shared" si="3"/>
        <v>250000</v>
      </c>
      <c r="L37" s="11">
        <f t="shared" si="3"/>
        <v>-21160099</v>
      </c>
      <c r="M37" s="11">
        <f>SUM(M6:M36)</f>
        <v>-26272000</v>
      </c>
      <c r="N37" s="11">
        <f t="shared" si="3"/>
        <v>14957283</v>
      </c>
      <c r="O37" s="11">
        <f t="shared" si="3"/>
        <v>0</v>
      </c>
      <c r="P37" s="11">
        <f t="shared" si="3"/>
        <v>628013</v>
      </c>
      <c r="Q37" s="11">
        <f t="shared" si="3"/>
        <v>0</v>
      </c>
      <c r="R37" s="11">
        <f t="shared" si="3"/>
        <v>0</v>
      </c>
      <c r="S37" s="15">
        <f>SUM(S6:S35)</f>
        <v>5565546</v>
      </c>
      <c r="T37" s="102"/>
    </row>
    <row r="38" spans="1:20" s="7" customFormat="1" ht="37.5" customHeight="1">
      <c r="A38" s="45"/>
      <c r="B38" s="46" t="s">
        <v>157</v>
      </c>
      <c r="C38" s="47">
        <f>C5+C37</f>
        <v>27813236</v>
      </c>
      <c r="D38" s="47">
        <f aca="true" t="shared" si="4" ref="D38:R38">D5+D37</f>
        <v>5790174</v>
      </c>
      <c r="E38" s="47">
        <f t="shared" si="4"/>
        <v>101799592</v>
      </c>
      <c r="F38" s="47">
        <f t="shared" si="4"/>
        <v>3043000</v>
      </c>
      <c r="G38" s="47">
        <f t="shared" si="4"/>
        <v>321360</v>
      </c>
      <c r="H38" s="47">
        <f t="shared" si="4"/>
        <v>0</v>
      </c>
      <c r="I38" s="47">
        <f t="shared" si="4"/>
        <v>123869063</v>
      </c>
      <c r="J38" s="47">
        <f t="shared" si="4"/>
        <v>0</v>
      </c>
      <c r="K38" s="47">
        <f t="shared" si="4"/>
        <v>8636530</v>
      </c>
      <c r="L38" s="47">
        <f>L5+L37</f>
        <v>28070070</v>
      </c>
      <c r="M38" s="47">
        <f t="shared" si="4"/>
        <v>296000020</v>
      </c>
      <c r="N38" s="47">
        <f>N5+N37</f>
        <v>43437183</v>
      </c>
      <c r="O38" s="47">
        <f t="shared" si="4"/>
        <v>0</v>
      </c>
      <c r="P38" s="47">
        <f t="shared" si="4"/>
        <v>5937203</v>
      </c>
      <c r="Q38" s="47">
        <f t="shared" si="4"/>
        <v>59072111</v>
      </c>
      <c r="R38" s="47">
        <f t="shared" si="4"/>
        <v>74940000</v>
      </c>
      <c r="S38" s="47">
        <f>S5+S37</f>
        <v>778729542</v>
      </c>
      <c r="T38" s="103"/>
    </row>
    <row r="39" spans="1:20" ht="30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6"/>
      <c r="L39" s="116"/>
      <c r="M39" s="114"/>
      <c r="N39" s="114"/>
      <c r="O39" s="114"/>
      <c r="P39" s="114"/>
      <c r="Q39" s="114"/>
      <c r="R39" s="114"/>
      <c r="S39" s="114"/>
      <c r="T39" s="118"/>
    </row>
    <row r="40" spans="1:20" ht="18.75">
      <c r="A40" s="114"/>
      <c r="B40" s="119"/>
      <c r="C40" s="114"/>
      <c r="D40" s="114"/>
      <c r="E40" s="117"/>
      <c r="F40" s="114"/>
      <c r="G40" s="114"/>
      <c r="H40" s="114"/>
      <c r="I40" s="114"/>
      <c r="J40" s="114"/>
      <c r="K40" s="114"/>
      <c r="L40" s="117"/>
      <c r="M40" s="114"/>
      <c r="N40" s="114"/>
      <c r="O40" s="114"/>
      <c r="P40" s="114"/>
      <c r="Q40" s="114"/>
      <c r="R40" s="114"/>
      <c r="S40" s="117"/>
      <c r="T40" s="118"/>
    </row>
    <row r="41" spans="1:20" ht="18.75">
      <c r="A41" s="114"/>
      <c r="B41" s="117"/>
      <c r="C41" s="114"/>
      <c r="D41" s="114"/>
      <c r="E41" s="114"/>
      <c r="F41" s="114"/>
      <c r="G41" s="114"/>
      <c r="H41" s="114"/>
      <c r="I41" s="114"/>
      <c r="J41" s="114"/>
      <c r="K41" s="117"/>
      <c r="L41" s="117"/>
      <c r="M41" s="120"/>
      <c r="N41" s="114"/>
      <c r="O41" s="114"/>
      <c r="P41" s="114"/>
      <c r="Q41" s="114"/>
      <c r="R41" s="114"/>
      <c r="S41" s="114"/>
      <c r="T41" s="118"/>
    </row>
    <row r="42" spans="2:14" ht="18.75">
      <c r="B42" s="6"/>
      <c r="L42" s="43"/>
      <c r="M42" s="43"/>
      <c r="N42" s="44"/>
    </row>
    <row r="43" spans="2:12" ht="18.75">
      <c r="B43" s="6"/>
      <c r="L43" s="6"/>
    </row>
    <row r="44" ht="18.75">
      <c r="B44" s="6"/>
    </row>
    <row r="45" ht="18.75">
      <c r="B45" s="6"/>
    </row>
    <row r="46" ht="18.75">
      <c r="B46" s="6"/>
    </row>
    <row r="47" ht="18.75">
      <c r="B47" s="6"/>
    </row>
  </sheetData>
  <sheetProtection/>
  <mergeCells count="19">
    <mergeCell ref="A2:A4"/>
    <mergeCell ref="B2:B4"/>
    <mergeCell ref="M3:M4"/>
    <mergeCell ref="C2:L2"/>
    <mergeCell ref="D3:D4"/>
    <mergeCell ref="E3:E4"/>
    <mergeCell ref="F3:F4"/>
    <mergeCell ref="C3:C4"/>
    <mergeCell ref="G3:L3"/>
    <mergeCell ref="T2:T4"/>
    <mergeCell ref="O1:S1"/>
    <mergeCell ref="R3:R4"/>
    <mergeCell ref="O3:O4"/>
    <mergeCell ref="N3:N4"/>
    <mergeCell ref="M2:O2"/>
    <mergeCell ref="S2:S4"/>
    <mergeCell ref="P2:R2"/>
    <mergeCell ref="P3:P4"/>
    <mergeCell ref="Q3:Q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8" scale="43" r:id="rId1"/>
  <headerFooter>
    <oddHeader>&amp;C&amp;16Litér Község Önkormányzata
2019. évi költségvetés I. módosítás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">
      <selection activeCell="B41" sqref="B41"/>
    </sheetView>
  </sheetViews>
  <sheetFormatPr defaultColWidth="9.00390625" defaultRowHeight="12.75"/>
  <cols>
    <col min="1" max="1" width="5.125" style="19" customWidth="1"/>
    <col min="2" max="2" width="64.75390625" style="19" customWidth="1"/>
    <col min="3" max="6" width="13.75390625" style="19" customWidth="1"/>
    <col min="7" max="7" width="9.125" style="19" customWidth="1"/>
    <col min="8" max="8" width="19.25390625" style="50" customWidth="1"/>
    <col min="9" max="9" width="9.125" style="50" customWidth="1"/>
    <col min="10" max="12" width="9.125" style="19" customWidth="1"/>
    <col min="13" max="13" width="12.375" style="19" bestFit="1" customWidth="1"/>
    <col min="14" max="14" width="11.25390625" style="19" bestFit="1" customWidth="1"/>
    <col min="15" max="15" width="12.375" style="19" bestFit="1" customWidth="1"/>
    <col min="16" max="16384" width="9.125" style="19" customWidth="1"/>
  </cols>
  <sheetData>
    <row r="1" spans="2:6" ht="33" customHeight="1">
      <c r="B1" s="134" t="s">
        <v>224</v>
      </c>
      <c r="C1" s="134"/>
      <c r="D1" s="134"/>
      <c r="E1" s="134"/>
      <c r="F1" s="134"/>
    </row>
    <row r="2" spans="2:9" ht="26.25" customHeight="1">
      <c r="B2" s="134" t="s">
        <v>225</v>
      </c>
      <c r="C2" s="134"/>
      <c r="D2" s="134"/>
      <c r="E2" s="134"/>
      <c r="F2" s="134"/>
      <c r="I2" s="19"/>
    </row>
    <row r="3" spans="2:9" ht="15">
      <c r="B3" s="135" t="s">
        <v>121</v>
      </c>
      <c r="C3" s="135"/>
      <c r="D3" s="135"/>
      <c r="E3" s="135"/>
      <c r="F3" s="135"/>
      <c r="I3" s="19"/>
    </row>
    <row r="4" spans="1:9" ht="15">
      <c r="A4" s="22"/>
      <c r="B4" s="23" t="s">
        <v>40</v>
      </c>
      <c r="C4" s="23" t="s">
        <v>41</v>
      </c>
      <c r="D4" s="23" t="s">
        <v>42</v>
      </c>
      <c r="E4" s="23" t="s">
        <v>43</v>
      </c>
      <c r="F4" s="23" t="s">
        <v>60</v>
      </c>
      <c r="I4" s="19"/>
    </row>
    <row r="5" spans="1:9" ht="26.25">
      <c r="A5" s="22"/>
      <c r="B5" s="24" t="s">
        <v>44</v>
      </c>
      <c r="C5" s="25" t="s">
        <v>123</v>
      </c>
      <c r="D5" s="26" t="s">
        <v>46</v>
      </c>
      <c r="E5" s="40" t="s">
        <v>58</v>
      </c>
      <c r="F5" s="26" t="s">
        <v>47</v>
      </c>
      <c r="I5" s="19"/>
    </row>
    <row r="6" spans="1:9" ht="15">
      <c r="A6" s="64" t="s">
        <v>48</v>
      </c>
      <c r="B6" s="69" t="s">
        <v>62</v>
      </c>
      <c r="C6" s="69" t="s">
        <v>61</v>
      </c>
      <c r="D6" s="72"/>
      <c r="E6" s="34"/>
      <c r="F6" s="34">
        <f>D6+E6</f>
        <v>0</v>
      </c>
      <c r="I6" s="19"/>
    </row>
    <row r="7" spans="1:9" ht="15">
      <c r="A7" s="64" t="s">
        <v>51</v>
      </c>
      <c r="B7" s="69" t="s">
        <v>140</v>
      </c>
      <c r="C7" s="69" t="s">
        <v>61</v>
      </c>
      <c r="D7" s="72"/>
      <c r="E7" s="63"/>
      <c r="F7" s="34">
        <f aca="true" t="shared" si="0" ref="F7:F48">D7+E7</f>
        <v>0</v>
      </c>
      <c r="I7" s="19"/>
    </row>
    <row r="8" spans="1:9" ht="15">
      <c r="A8" s="64" t="s">
        <v>53</v>
      </c>
      <c r="B8" s="71" t="s">
        <v>63</v>
      </c>
      <c r="C8" s="68" t="s">
        <v>61</v>
      </c>
      <c r="D8" s="73">
        <f>SUM(D6:D7)</f>
        <v>0</v>
      </c>
      <c r="E8" s="73">
        <f>SUM(E6:E7)</f>
        <v>0</v>
      </c>
      <c r="F8" s="34">
        <f t="shared" si="0"/>
        <v>0</v>
      </c>
      <c r="I8" s="19"/>
    </row>
    <row r="9" spans="1:9" ht="15">
      <c r="A9" s="64" t="s">
        <v>54</v>
      </c>
      <c r="B9" s="69" t="s">
        <v>141</v>
      </c>
      <c r="C9" s="70" t="s">
        <v>64</v>
      </c>
      <c r="D9" s="76">
        <v>179528560</v>
      </c>
      <c r="E9" s="59"/>
      <c r="F9" s="34">
        <f t="shared" si="0"/>
        <v>179528560</v>
      </c>
      <c r="I9" s="19"/>
    </row>
    <row r="10" spans="1:9" ht="15">
      <c r="A10" s="64" t="s">
        <v>56</v>
      </c>
      <c r="B10" s="69" t="s">
        <v>142</v>
      </c>
      <c r="C10" s="70" t="s">
        <v>64</v>
      </c>
      <c r="D10" s="74">
        <v>36532650</v>
      </c>
      <c r="E10" s="59"/>
      <c r="F10" s="34">
        <f t="shared" si="0"/>
        <v>36532650</v>
      </c>
      <c r="I10" s="19"/>
    </row>
    <row r="11" spans="1:9" ht="15">
      <c r="A11" s="64" t="s">
        <v>65</v>
      </c>
      <c r="B11" s="69" t="s">
        <v>143</v>
      </c>
      <c r="C11" s="65" t="s">
        <v>64</v>
      </c>
      <c r="D11" s="74">
        <v>21094634</v>
      </c>
      <c r="E11" s="59"/>
      <c r="F11" s="34">
        <f t="shared" si="0"/>
        <v>21094634</v>
      </c>
      <c r="I11" s="19"/>
    </row>
    <row r="12" spans="1:9" ht="15">
      <c r="A12" s="64" t="s">
        <v>66</v>
      </c>
      <c r="B12" s="69" t="s">
        <v>201</v>
      </c>
      <c r="C12" s="65" t="s">
        <v>64</v>
      </c>
      <c r="D12" s="74">
        <v>12333913</v>
      </c>
      <c r="E12" s="59"/>
      <c r="F12" s="34">
        <f t="shared" si="0"/>
        <v>12333913</v>
      </c>
      <c r="I12" s="19"/>
    </row>
    <row r="13" spans="1:9" ht="15">
      <c r="A13" s="64" t="s">
        <v>67</v>
      </c>
      <c r="B13" s="69" t="s">
        <v>203</v>
      </c>
      <c r="C13" s="65" t="s">
        <v>64</v>
      </c>
      <c r="D13" s="74">
        <v>358661</v>
      </c>
      <c r="E13" s="59"/>
      <c r="F13" s="34">
        <f t="shared" si="0"/>
        <v>358661</v>
      </c>
      <c r="I13" s="19"/>
    </row>
    <row r="14" spans="1:9" ht="15">
      <c r="A14" s="64"/>
      <c r="B14" s="69" t="s">
        <v>209</v>
      </c>
      <c r="C14" s="65" t="s">
        <v>64</v>
      </c>
      <c r="D14" s="74">
        <v>0</v>
      </c>
      <c r="E14" s="59">
        <v>393701</v>
      </c>
      <c r="F14" s="34">
        <f t="shared" si="0"/>
        <v>393701</v>
      </c>
      <c r="I14" s="19"/>
    </row>
    <row r="15" spans="1:9" ht="15">
      <c r="A15" s="64" t="s">
        <v>69</v>
      </c>
      <c r="B15" s="71" t="s">
        <v>68</v>
      </c>
      <c r="C15" s="68" t="s">
        <v>64</v>
      </c>
      <c r="D15" s="73">
        <f>SUM(D9:D14)</f>
        <v>249848418</v>
      </c>
      <c r="E15" s="73">
        <f>SUM(E9:E14)</f>
        <v>393701</v>
      </c>
      <c r="F15" s="63">
        <f>D15+E15</f>
        <v>250242119</v>
      </c>
      <c r="I15" s="19"/>
    </row>
    <row r="16" spans="1:9" ht="15">
      <c r="A16" s="64" t="s">
        <v>71</v>
      </c>
      <c r="B16" s="69" t="s">
        <v>73</v>
      </c>
      <c r="C16" s="65" t="s">
        <v>70</v>
      </c>
      <c r="D16" s="74">
        <v>300000</v>
      </c>
      <c r="E16" s="59"/>
      <c r="F16" s="34">
        <f t="shared" si="0"/>
        <v>300000</v>
      </c>
      <c r="I16" s="19"/>
    </row>
    <row r="17" spans="1:9" ht="15">
      <c r="A17" s="64" t="s">
        <v>72</v>
      </c>
      <c r="B17" s="67" t="s">
        <v>73</v>
      </c>
      <c r="C17" s="68" t="s">
        <v>70</v>
      </c>
      <c r="D17" s="73">
        <f>SUM(D16)</f>
        <v>300000</v>
      </c>
      <c r="E17" s="73">
        <f>SUM(E16)</f>
        <v>0</v>
      </c>
      <c r="F17" s="34">
        <f t="shared" si="0"/>
        <v>300000</v>
      </c>
      <c r="I17" s="19"/>
    </row>
    <row r="18" spans="1:9" ht="15">
      <c r="A18" s="64" t="s">
        <v>74</v>
      </c>
      <c r="B18" s="69" t="s">
        <v>130</v>
      </c>
      <c r="C18" s="65" t="s">
        <v>75</v>
      </c>
      <c r="D18" s="74">
        <v>39370</v>
      </c>
      <c r="E18" s="34"/>
      <c r="F18" s="34">
        <f t="shared" si="0"/>
        <v>39370</v>
      </c>
      <c r="I18" s="19"/>
    </row>
    <row r="19" spans="1:9" ht="15.75" customHeight="1">
      <c r="A19" s="64" t="s">
        <v>76</v>
      </c>
      <c r="B19" s="69" t="s">
        <v>214</v>
      </c>
      <c r="C19" s="65" t="s">
        <v>75</v>
      </c>
      <c r="D19" s="74">
        <v>139000</v>
      </c>
      <c r="E19" s="34"/>
      <c r="F19" s="34">
        <f t="shared" si="0"/>
        <v>139000</v>
      </c>
      <c r="I19" s="19"/>
    </row>
    <row r="20" spans="1:9" ht="15.75" customHeight="1">
      <c r="A20" s="64" t="s">
        <v>77</v>
      </c>
      <c r="B20" s="69" t="s">
        <v>144</v>
      </c>
      <c r="C20" s="65" t="s">
        <v>75</v>
      </c>
      <c r="D20" s="74">
        <v>100000</v>
      </c>
      <c r="E20" s="34"/>
      <c r="F20" s="34">
        <f t="shared" si="0"/>
        <v>100000</v>
      </c>
      <c r="I20" s="19"/>
    </row>
    <row r="21" spans="1:9" ht="15.75" customHeight="1">
      <c r="A21" s="64" t="s">
        <v>78</v>
      </c>
      <c r="B21" s="69" t="s">
        <v>145</v>
      </c>
      <c r="C21" s="65" t="s">
        <v>75</v>
      </c>
      <c r="D21" s="74">
        <v>578740</v>
      </c>
      <c r="E21" s="34"/>
      <c r="F21" s="34">
        <f t="shared" si="0"/>
        <v>578740</v>
      </c>
      <c r="I21" s="19"/>
    </row>
    <row r="22" spans="1:9" ht="15.75" customHeight="1">
      <c r="A22" s="64" t="s">
        <v>79</v>
      </c>
      <c r="B22" s="69" t="s">
        <v>131</v>
      </c>
      <c r="C22" s="65" t="s">
        <v>75</v>
      </c>
      <c r="D22" s="74">
        <v>607874</v>
      </c>
      <c r="E22" s="34"/>
      <c r="F22" s="34">
        <f t="shared" si="0"/>
        <v>607874</v>
      </c>
      <c r="I22" s="19"/>
    </row>
    <row r="23" spans="1:9" ht="15.75" customHeight="1">
      <c r="A23" s="64" t="s">
        <v>80</v>
      </c>
      <c r="B23" s="69" t="s">
        <v>213</v>
      </c>
      <c r="C23" s="65" t="s">
        <v>75</v>
      </c>
      <c r="D23" s="74">
        <v>604724</v>
      </c>
      <c r="E23" s="34"/>
      <c r="F23" s="34">
        <f t="shared" si="0"/>
        <v>604724</v>
      </c>
      <c r="I23" s="19"/>
    </row>
    <row r="24" spans="1:9" ht="15.75" customHeight="1">
      <c r="A24" s="64" t="s">
        <v>81</v>
      </c>
      <c r="B24" s="69" t="s">
        <v>202</v>
      </c>
      <c r="C24" s="65" t="s">
        <v>75</v>
      </c>
      <c r="D24" s="74">
        <v>455000</v>
      </c>
      <c r="E24" s="34"/>
      <c r="F24" s="34">
        <f t="shared" si="0"/>
        <v>455000</v>
      </c>
      <c r="I24" s="19"/>
    </row>
    <row r="25" spans="1:9" ht="15.75" customHeight="1">
      <c r="A25" s="64" t="s">
        <v>82</v>
      </c>
      <c r="B25" s="69" t="s">
        <v>204</v>
      </c>
      <c r="C25" s="65" t="s">
        <v>75</v>
      </c>
      <c r="D25" s="74">
        <v>1181100</v>
      </c>
      <c r="E25" s="34"/>
      <c r="F25" s="34">
        <f t="shared" si="0"/>
        <v>1181100</v>
      </c>
      <c r="I25" s="19"/>
    </row>
    <row r="26" spans="1:9" ht="15.75" customHeight="1">
      <c r="A26" s="64" t="s">
        <v>83</v>
      </c>
      <c r="B26" s="71" t="s">
        <v>86</v>
      </c>
      <c r="C26" s="68" t="s">
        <v>75</v>
      </c>
      <c r="D26" s="73">
        <f>SUM(D18:D25)</f>
        <v>3705808</v>
      </c>
      <c r="E26" s="73"/>
      <c r="F26" s="63">
        <f>D26+E26</f>
        <v>3705808</v>
      </c>
      <c r="I26" s="19"/>
    </row>
    <row r="27" spans="1:9" ht="15.75" customHeight="1">
      <c r="A27" s="64" t="s">
        <v>84</v>
      </c>
      <c r="B27" s="71" t="s">
        <v>88</v>
      </c>
      <c r="C27" s="68" t="s">
        <v>89</v>
      </c>
      <c r="D27" s="73">
        <v>0</v>
      </c>
      <c r="E27" s="73"/>
      <c r="F27" s="34">
        <f t="shared" si="0"/>
        <v>0</v>
      </c>
      <c r="I27" s="19"/>
    </row>
    <row r="28" spans="1:9" ht="15.75" customHeight="1">
      <c r="A28" s="64" t="s">
        <v>85</v>
      </c>
      <c r="B28" s="67" t="s">
        <v>90</v>
      </c>
      <c r="C28" s="68" t="s">
        <v>91</v>
      </c>
      <c r="D28" s="73">
        <v>0</v>
      </c>
      <c r="E28" s="73"/>
      <c r="F28" s="34">
        <f t="shared" si="0"/>
        <v>0</v>
      </c>
      <c r="I28" s="19"/>
    </row>
    <row r="29" spans="1:9" ht="15.75" customHeight="1">
      <c r="A29" s="64" t="s">
        <v>87</v>
      </c>
      <c r="B29" s="67" t="s">
        <v>93</v>
      </c>
      <c r="C29" s="68" t="s">
        <v>94</v>
      </c>
      <c r="D29" s="73">
        <v>68417794</v>
      </c>
      <c r="E29" s="73">
        <v>-26665701</v>
      </c>
      <c r="F29" s="63">
        <f t="shared" si="0"/>
        <v>41752093</v>
      </c>
      <c r="I29" s="19"/>
    </row>
    <row r="30" spans="1:9" ht="15.75" customHeight="1">
      <c r="A30" s="64" t="s">
        <v>146</v>
      </c>
      <c r="B30" s="77" t="s">
        <v>96</v>
      </c>
      <c r="C30" s="75" t="s">
        <v>97</v>
      </c>
      <c r="D30" s="78">
        <f>D29+D28+D27+D26+D17+D15+D8</f>
        <v>322272020</v>
      </c>
      <c r="E30" s="78">
        <f>E29+E28+E27+E26+E17+E15+E8</f>
        <v>-26272000</v>
      </c>
      <c r="F30" s="78">
        <f>F29+F28+F27+F26+F17+F15+F8</f>
        <v>296000020</v>
      </c>
      <c r="I30" s="19"/>
    </row>
    <row r="31" spans="1:9" ht="15.75" customHeight="1">
      <c r="A31" s="64" t="s">
        <v>92</v>
      </c>
      <c r="B31" s="69" t="s">
        <v>205</v>
      </c>
      <c r="C31" s="65" t="s">
        <v>99</v>
      </c>
      <c r="D31" s="74">
        <v>787402</v>
      </c>
      <c r="E31" s="34"/>
      <c r="F31" s="34">
        <f t="shared" si="0"/>
        <v>787402</v>
      </c>
      <c r="I31" s="19"/>
    </row>
    <row r="32" spans="1:9" ht="15.75" customHeight="1">
      <c r="A32" s="64" t="s">
        <v>95</v>
      </c>
      <c r="B32" s="69" t="s">
        <v>206</v>
      </c>
      <c r="C32" s="65" t="s">
        <v>99</v>
      </c>
      <c r="D32" s="74">
        <v>17670000</v>
      </c>
      <c r="E32" s="34"/>
      <c r="F32" s="34">
        <f t="shared" si="0"/>
        <v>17670000</v>
      </c>
      <c r="I32" s="19"/>
    </row>
    <row r="33" spans="1:9" ht="15.75" customHeight="1">
      <c r="A33" s="64" t="s">
        <v>98</v>
      </c>
      <c r="B33" s="69" t="s">
        <v>207</v>
      </c>
      <c r="C33" s="65" t="s">
        <v>99</v>
      </c>
      <c r="D33" s="74">
        <v>1574803</v>
      </c>
      <c r="E33" s="34"/>
      <c r="F33" s="34">
        <f t="shared" si="0"/>
        <v>1574803</v>
      </c>
      <c r="I33" s="19"/>
    </row>
    <row r="34" spans="1:9" ht="15.75" customHeight="1">
      <c r="A34" s="64" t="s">
        <v>100</v>
      </c>
      <c r="B34" s="69" t="s">
        <v>208</v>
      </c>
      <c r="C34" s="65" t="s">
        <v>99</v>
      </c>
      <c r="D34" s="74">
        <v>1299000</v>
      </c>
      <c r="E34" s="34"/>
      <c r="F34" s="34">
        <f t="shared" si="0"/>
        <v>1299000</v>
      </c>
      <c r="I34" s="19"/>
    </row>
    <row r="35" spans="1:9" ht="15.75" customHeight="1">
      <c r="A35" s="64" t="s">
        <v>101</v>
      </c>
      <c r="B35" s="69" t="s">
        <v>209</v>
      </c>
      <c r="C35" s="65" t="s">
        <v>99</v>
      </c>
      <c r="D35" s="74">
        <v>393701</v>
      </c>
      <c r="E35" s="59">
        <v>-393701</v>
      </c>
      <c r="F35" s="34">
        <f t="shared" si="0"/>
        <v>0</v>
      </c>
      <c r="I35" s="19"/>
    </row>
    <row r="36" spans="1:9" ht="15">
      <c r="A36" s="64" t="s">
        <v>102</v>
      </c>
      <c r="B36" s="69" t="s">
        <v>210</v>
      </c>
      <c r="C36" s="65" t="s">
        <v>99</v>
      </c>
      <c r="D36" s="74">
        <v>700000</v>
      </c>
      <c r="E36" s="94"/>
      <c r="F36" s="34">
        <f t="shared" si="0"/>
        <v>700000</v>
      </c>
      <c r="I36" s="19"/>
    </row>
    <row r="37" spans="1:9" ht="15">
      <c r="A37" s="64"/>
      <c r="B37" s="69" t="s">
        <v>216</v>
      </c>
      <c r="C37" s="65" t="s">
        <v>99</v>
      </c>
      <c r="D37" s="74">
        <v>0</v>
      </c>
      <c r="E37" s="59">
        <v>1574803</v>
      </c>
      <c r="F37" s="34">
        <f t="shared" si="0"/>
        <v>1574803</v>
      </c>
      <c r="I37" s="19"/>
    </row>
    <row r="38" spans="1:9" ht="15">
      <c r="A38" s="64"/>
      <c r="B38" s="69" t="s">
        <v>217</v>
      </c>
      <c r="C38" s="65" t="s">
        <v>99</v>
      </c>
      <c r="D38" s="74">
        <v>0</v>
      </c>
      <c r="E38" s="59">
        <v>2351033</v>
      </c>
      <c r="F38" s="34">
        <f t="shared" si="0"/>
        <v>2351033</v>
      </c>
      <c r="I38" s="19"/>
    </row>
    <row r="39" spans="1:9" ht="15">
      <c r="A39" s="64"/>
      <c r="B39" s="69" t="s">
        <v>221</v>
      </c>
      <c r="C39" s="65" t="s">
        <v>99</v>
      </c>
      <c r="D39" s="74">
        <v>0</v>
      </c>
      <c r="E39" s="59">
        <v>827794</v>
      </c>
      <c r="F39" s="34">
        <f t="shared" si="0"/>
        <v>827794</v>
      </c>
      <c r="I39" s="19"/>
    </row>
    <row r="40" spans="1:9" ht="15">
      <c r="A40" s="64"/>
      <c r="B40" s="69" t="s">
        <v>220</v>
      </c>
      <c r="C40" s="65" t="s">
        <v>99</v>
      </c>
      <c r="D40" s="74"/>
      <c r="E40" s="59">
        <v>4724409</v>
      </c>
      <c r="F40" s="34">
        <f t="shared" si="0"/>
        <v>4724409</v>
      </c>
      <c r="I40" s="19"/>
    </row>
    <row r="41" spans="1:9" ht="15">
      <c r="A41" s="64"/>
      <c r="B41" s="69" t="s">
        <v>219</v>
      </c>
      <c r="C41" s="65" t="s">
        <v>99</v>
      </c>
      <c r="D41" s="74"/>
      <c r="E41" s="59">
        <v>2362205</v>
      </c>
      <c r="F41" s="34">
        <f t="shared" si="0"/>
        <v>2362205</v>
      </c>
      <c r="I41" s="19"/>
    </row>
    <row r="42" spans="1:9" ht="15">
      <c r="A42" s="64" t="s">
        <v>103</v>
      </c>
      <c r="B42" s="71" t="s">
        <v>106</v>
      </c>
      <c r="C42" s="68" t="s">
        <v>99</v>
      </c>
      <c r="D42" s="73">
        <f>SUM(D31:D39)</f>
        <v>22424906</v>
      </c>
      <c r="E42" s="73">
        <f>SUM(E31:E41)</f>
        <v>11446543</v>
      </c>
      <c r="F42" s="63">
        <f>D42+E42</f>
        <v>33871449</v>
      </c>
      <c r="I42" s="19"/>
    </row>
    <row r="43" spans="1:9" ht="15">
      <c r="A43" s="64" t="s">
        <v>104</v>
      </c>
      <c r="B43" s="71" t="s">
        <v>108</v>
      </c>
      <c r="C43" s="68" t="s">
        <v>109</v>
      </c>
      <c r="D43" s="73">
        <v>0</v>
      </c>
      <c r="E43" s="73">
        <v>0</v>
      </c>
      <c r="F43" s="34">
        <f t="shared" si="0"/>
        <v>0</v>
      </c>
      <c r="I43" s="19"/>
    </row>
    <row r="44" spans="1:9" ht="15">
      <c r="A44" s="64" t="s">
        <v>105</v>
      </c>
      <c r="B44" s="69" t="s">
        <v>218</v>
      </c>
      <c r="C44" s="65" t="s">
        <v>112</v>
      </c>
      <c r="D44" s="74">
        <v>0</v>
      </c>
      <c r="E44" s="59">
        <v>330844</v>
      </c>
      <c r="F44" s="34">
        <f t="shared" si="0"/>
        <v>330844</v>
      </c>
      <c r="I44" s="19"/>
    </row>
    <row r="45" spans="1:9" ht="15">
      <c r="A45" s="64" t="s">
        <v>107</v>
      </c>
      <c r="B45" s="71" t="s">
        <v>111</v>
      </c>
      <c r="C45" s="68" t="s">
        <v>112</v>
      </c>
      <c r="D45" s="73">
        <f>SUM(D44)</f>
        <v>0</v>
      </c>
      <c r="E45" s="73">
        <f>SUM(E44)</f>
        <v>330844</v>
      </c>
      <c r="F45" s="63">
        <f t="shared" si="0"/>
        <v>330844</v>
      </c>
      <c r="I45" s="19"/>
    </row>
    <row r="46" spans="1:9" ht="15">
      <c r="A46" s="64" t="s">
        <v>110</v>
      </c>
      <c r="B46" s="71" t="s">
        <v>114</v>
      </c>
      <c r="C46" s="68" t="s">
        <v>115</v>
      </c>
      <c r="D46" s="73">
        <v>6054994</v>
      </c>
      <c r="E46" s="73">
        <v>3179896</v>
      </c>
      <c r="F46" s="63">
        <f t="shared" si="0"/>
        <v>9234890</v>
      </c>
      <c r="I46" s="19"/>
    </row>
    <row r="47" spans="1:9" ht="15.75">
      <c r="A47" s="64" t="s">
        <v>113</v>
      </c>
      <c r="B47" s="77" t="s">
        <v>116</v>
      </c>
      <c r="C47" s="75" t="s">
        <v>117</v>
      </c>
      <c r="D47" s="78">
        <f>D42+D43+D45+D46</f>
        <v>28479900</v>
      </c>
      <c r="E47" s="78">
        <f>E42+E43+E45+E46</f>
        <v>14957283</v>
      </c>
      <c r="F47" s="78">
        <f>F42+F43+F45+F46</f>
        <v>43437183</v>
      </c>
      <c r="I47" s="19"/>
    </row>
    <row r="48" spans="1:6" ht="15">
      <c r="A48" s="64" t="s">
        <v>149</v>
      </c>
      <c r="B48" s="66" t="s">
        <v>132</v>
      </c>
      <c r="C48" s="65" t="s">
        <v>133</v>
      </c>
      <c r="D48" s="81">
        <v>0</v>
      </c>
      <c r="E48" s="34"/>
      <c r="F48" s="34">
        <f t="shared" si="0"/>
        <v>0</v>
      </c>
    </row>
    <row r="49" spans="1:6" ht="15.75">
      <c r="A49" s="64" t="s">
        <v>150</v>
      </c>
      <c r="B49" s="77" t="s">
        <v>118</v>
      </c>
      <c r="C49" s="75" t="s">
        <v>119</v>
      </c>
      <c r="D49" s="78">
        <v>0</v>
      </c>
      <c r="E49" s="78">
        <f>SUM(E48)</f>
        <v>0</v>
      </c>
      <c r="F49" s="78">
        <f>SUM(F48)</f>
        <v>0</v>
      </c>
    </row>
    <row r="50" spans="1:6" ht="15">
      <c r="A50" s="64" t="s">
        <v>215</v>
      </c>
      <c r="B50" s="79" t="s">
        <v>120</v>
      </c>
      <c r="C50" s="79"/>
      <c r="D50" s="80">
        <f>D30+D47+D49</f>
        <v>350751920</v>
      </c>
      <c r="E50" s="80">
        <f>E30+E47+E49</f>
        <v>-11314717</v>
      </c>
      <c r="F50" s="80">
        <f>F30+F47+F49</f>
        <v>339437203</v>
      </c>
    </row>
    <row r="51" spans="1:6" ht="15">
      <c r="A51" s="82"/>
      <c r="B51" s="83"/>
      <c r="C51" s="84"/>
      <c r="D51" s="85"/>
      <c r="E51" s="85"/>
      <c r="F51" s="85"/>
    </row>
    <row r="52" spans="1:8" ht="15">
      <c r="A52" s="82"/>
      <c r="B52" s="83"/>
      <c r="C52" s="84"/>
      <c r="D52" s="85"/>
      <c r="E52" s="85"/>
      <c r="F52" s="85"/>
      <c r="H52" s="50">
        <v>934</v>
      </c>
    </row>
    <row r="53" spans="1:8" ht="15">
      <c r="A53" s="82"/>
      <c r="B53" s="86"/>
      <c r="C53" s="87"/>
      <c r="D53" s="88"/>
      <c r="E53" s="88"/>
      <c r="F53" s="88"/>
      <c r="H53" s="50">
        <v>-25</v>
      </c>
    </row>
    <row r="54" spans="1:8" ht="15">
      <c r="A54" s="82"/>
      <c r="B54" s="86"/>
      <c r="C54" s="87"/>
      <c r="D54" s="88"/>
      <c r="E54" s="89"/>
      <c r="F54" s="82"/>
      <c r="H54" s="50">
        <f>SUM(H52:H53)</f>
        <v>909</v>
      </c>
    </row>
    <row r="55" spans="1:6" ht="15">
      <c r="A55" s="82"/>
      <c r="B55" s="90"/>
      <c r="C55" s="84"/>
      <c r="D55" s="85"/>
      <c r="E55" s="85"/>
      <c r="F55" s="85"/>
    </row>
    <row r="56" spans="1:6" ht="15">
      <c r="A56" s="82"/>
      <c r="B56" s="86"/>
      <c r="C56" s="87"/>
      <c r="D56" s="88"/>
      <c r="E56" s="88"/>
      <c r="F56" s="88"/>
    </row>
    <row r="57" spans="1:6" ht="15">
      <c r="A57" s="82"/>
      <c r="B57" s="86"/>
      <c r="C57" s="87"/>
      <c r="D57" s="88"/>
      <c r="E57" s="88"/>
      <c r="F57" s="88"/>
    </row>
    <row r="58" spans="1:6" ht="15.75">
      <c r="A58" s="82"/>
      <c r="B58" s="91"/>
      <c r="C58" s="87"/>
      <c r="D58" s="88"/>
      <c r="E58" s="88"/>
      <c r="F58" s="88"/>
    </row>
    <row r="59" spans="1:9" s="35" customFormat="1" ht="15">
      <c r="A59" s="82"/>
      <c r="B59" s="83"/>
      <c r="C59" s="84"/>
      <c r="D59" s="85"/>
      <c r="E59" s="85"/>
      <c r="F59" s="85"/>
      <c r="H59" s="51"/>
      <c r="I59" s="51"/>
    </row>
    <row r="60" spans="1:9" s="35" customFormat="1" ht="15">
      <c r="A60" s="82"/>
      <c r="B60" s="83"/>
      <c r="C60" s="84"/>
      <c r="D60" s="85"/>
      <c r="E60" s="85"/>
      <c r="F60" s="85"/>
      <c r="H60" s="51"/>
      <c r="I60" s="51"/>
    </row>
    <row r="61" spans="1:6" ht="15.75">
      <c r="A61" s="82"/>
      <c r="B61" s="91"/>
      <c r="C61" s="87"/>
      <c r="D61" s="88"/>
      <c r="E61" s="88"/>
      <c r="F61" s="88"/>
    </row>
    <row r="62" spans="1:9" s="36" customFormat="1" ht="15">
      <c r="A62" s="82"/>
      <c r="B62" s="92"/>
      <c r="C62" s="92"/>
      <c r="D62" s="93"/>
      <c r="E62" s="93"/>
      <c r="F62" s="93"/>
      <c r="H62" s="52"/>
      <c r="I62" s="52"/>
    </row>
  </sheetData>
  <sheetProtection/>
  <mergeCells count="3">
    <mergeCell ref="B1:F1"/>
    <mergeCell ref="B2:F2"/>
    <mergeCell ref="B3:F3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875" style="0" customWidth="1"/>
    <col min="2" max="2" width="41.125" style="0" customWidth="1"/>
    <col min="3" max="3" width="16.00390625" style="0" customWidth="1"/>
    <col min="4" max="4" width="14.25390625" style="0" customWidth="1"/>
    <col min="5" max="5" width="15.375" style="0" customWidth="1"/>
    <col min="6" max="6" width="17.125" style="0" customWidth="1"/>
  </cols>
  <sheetData>
    <row r="1" spans="1:7" ht="15.75" customHeight="1">
      <c r="A1" s="19"/>
      <c r="B1" s="134" t="s">
        <v>226</v>
      </c>
      <c r="C1" s="134"/>
      <c r="D1" s="134"/>
      <c r="E1" s="134"/>
      <c r="F1" s="134"/>
      <c r="G1" s="19"/>
    </row>
    <row r="2" spans="1:7" ht="15.75" customHeight="1">
      <c r="A2" s="19"/>
      <c r="B2" s="134" t="s">
        <v>59</v>
      </c>
      <c r="C2" s="134"/>
      <c r="D2" s="134"/>
      <c r="E2" s="134"/>
      <c r="F2" s="134"/>
      <c r="G2" s="19"/>
    </row>
    <row r="3" spans="1:7" ht="15.75" customHeight="1">
      <c r="A3" s="19"/>
      <c r="B3" s="20"/>
      <c r="C3" s="21"/>
      <c r="D3" s="21"/>
      <c r="E3" s="21"/>
      <c r="F3" s="19"/>
      <c r="G3" s="19"/>
    </row>
    <row r="4" spans="1:7" ht="15.75" customHeight="1">
      <c r="A4" s="19"/>
      <c r="B4" s="135" t="s">
        <v>122</v>
      </c>
      <c r="C4" s="135"/>
      <c r="D4" s="135"/>
      <c r="E4" s="135"/>
      <c r="F4" s="135"/>
      <c r="G4" s="19"/>
    </row>
    <row r="5" spans="1:6" ht="15">
      <c r="A5" s="22"/>
      <c r="B5" s="23" t="s">
        <v>40</v>
      </c>
      <c r="C5" s="23" t="s">
        <v>41</v>
      </c>
      <c r="D5" s="23" t="s">
        <v>42</v>
      </c>
      <c r="E5" s="23" t="s">
        <v>43</v>
      </c>
      <c r="F5" s="23" t="s">
        <v>60</v>
      </c>
    </row>
    <row r="6" spans="1:6" s="42" customFormat="1" ht="26.25">
      <c r="A6" s="22"/>
      <c r="B6" s="30" t="s">
        <v>44</v>
      </c>
      <c r="C6" s="41" t="s">
        <v>45</v>
      </c>
      <c r="D6" s="26" t="s">
        <v>46</v>
      </c>
      <c r="E6" s="26" t="s">
        <v>58</v>
      </c>
      <c r="F6" s="26" t="s">
        <v>47</v>
      </c>
    </row>
    <row r="7" spans="1:6" ht="15">
      <c r="A7" s="22" t="s">
        <v>48</v>
      </c>
      <c r="B7" s="27" t="s">
        <v>49</v>
      </c>
      <c r="C7" s="28" t="s">
        <v>50</v>
      </c>
      <c r="D7" s="29">
        <v>0</v>
      </c>
      <c r="E7" s="29">
        <v>0</v>
      </c>
      <c r="F7" s="29">
        <f>SUM(D7:E7)</f>
        <v>0</v>
      </c>
    </row>
    <row r="8" spans="1:6" ht="15">
      <c r="A8" s="22" t="s">
        <v>51</v>
      </c>
      <c r="B8" s="27" t="s">
        <v>52</v>
      </c>
      <c r="C8" s="28" t="s">
        <v>50</v>
      </c>
      <c r="D8" s="29">
        <f>Kiadások!L5-D10</f>
        <v>26739945</v>
      </c>
      <c r="E8" s="29">
        <f>Kiadások!L37-E10</f>
        <v>-20739927</v>
      </c>
      <c r="F8" s="29">
        <f>SUM(D8:E8)</f>
        <v>6000018</v>
      </c>
    </row>
    <row r="9" spans="1:6" ht="15">
      <c r="A9" s="22" t="s">
        <v>54</v>
      </c>
      <c r="B9" s="27" t="s">
        <v>134</v>
      </c>
      <c r="C9" s="28" t="s">
        <v>50</v>
      </c>
      <c r="D9" s="29">
        <v>0</v>
      </c>
      <c r="E9" s="29">
        <v>0</v>
      </c>
      <c r="F9" s="29">
        <f>SUM(D9:E9)</f>
        <v>0</v>
      </c>
    </row>
    <row r="10" spans="1:6" ht="15">
      <c r="A10" s="22" t="s">
        <v>56</v>
      </c>
      <c r="B10" s="27" t="s">
        <v>55</v>
      </c>
      <c r="C10" s="30" t="s">
        <v>50</v>
      </c>
      <c r="D10" s="29">
        <v>22490224</v>
      </c>
      <c r="E10" s="29">
        <v>-420172</v>
      </c>
      <c r="F10" s="29">
        <f>SUM(D10:E10)</f>
        <v>22070052</v>
      </c>
    </row>
    <row r="11" spans="1:6" ht="15">
      <c r="A11" s="22" t="s">
        <v>65</v>
      </c>
      <c r="B11" s="31" t="s">
        <v>57</v>
      </c>
      <c r="C11" s="31"/>
      <c r="D11" s="32">
        <f>SUM(D7:D10)</f>
        <v>49230169</v>
      </c>
      <c r="E11" s="32">
        <f>SUM(E7:E10)</f>
        <v>-21160099</v>
      </c>
      <c r="F11" s="32">
        <f>SUM(F7:F10)</f>
        <v>28070070</v>
      </c>
    </row>
  </sheetData>
  <sheetProtection/>
  <mergeCells count="3">
    <mergeCell ref="B1:F1"/>
    <mergeCell ref="B2:F2"/>
    <mergeCell ref="B4:F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</cp:lastModifiedBy>
  <cp:lastPrinted>2019-05-21T06:36:10Z</cp:lastPrinted>
  <dcterms:created xsi:type="dcterms:W3CDTF">1997-01-17T14:02:09Z</dcterms:created>
  <dcterms:modified xsi:type="dcterms:W3CDTF">2019-05-21T06:38:19Z</dcterms:modified>
  <cp:category/>
  <cp:version/>
  <cp:contentType/>
  <cp:contentStatus/>
</cp:coreProperties>
</file>