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640" windowHeight="12060" activeTab="1"/>
  </bookViews>
  <sheets>
    <sheet name="Bevételek" sheetId="1" r:id="rId1"/>
    <sheet name="Kiadások" sheetId="2" r:id="rId2"/>
    <sheet name="Beruházások " sheetId="3" r:id="rId3"/>
    <sheet name="Tartalékok változása" sheetId="4" r:id="rId4"/>
  </sheets>
  <definedNames>
    <definedName name="_xlnm.Print_Area" localSheetId="2">'Beruházások '!$A$1:$F$61</definedName>
    <definedName name="_xlnm.Print_Area" localSheetId="1">'Kiadások'!$A$1:$T$61</definedName>
  </definedNames>
  <calcPr fullCalcOnLoad="1"/>
</workbook>
</file>

<file path=xl/sharedStrings.xml><?xml version="1.0" encoding="utf-8"?>
<sst xmlns="http://schemas.openxmlformats.org/spreadsheetml/2006/main" count="538" uniqueCount="373">
  <si>
    <t>Előterjesztés, bevételek</t>
  </si>
  <si>
    <t>határozat száma</t>
  </si>
  <si>
    <t>megnevezés</t>
  </si>
  <si>
    <t>összesen</t>
  </si>
  <si>
    <t>Előterjesztés, kiadások</t>
  </si>
  <si>
    <t>működési célú kiadások</t>
  </si>
  <si>
    <t>felhalmozási és tőke jellegű kiadások</t>
  </si>
  <si>
    <t>Vagyoni típ. Adók B34</t>
  </si>
  <si>
    <t>Közhatalmi bevételek B3</t>
  </si>
  <si>
    <t>Működési bev.B4</t>
  </si>
  <si>
    <t>személyi juttatások K1</t>
  </si>
  <si>
    <t>Ellátottak pénzbeli jutt. K4</t>
  </si>
  <si>
    <t>Műk. bev. B4</t>
  </si>
  <si>
    <t>ált.tám. B111</t>
  </si>
  <si>
    <t>Önkormányzati működési támogatások B1</t>
  </si>
  <si>
    <t>műk. Tám. ÁH belül ÉS Int.fin. K506</t>
  </si>
  <si>
    <t>Összes módosítás</t>
  </si>
  <si>
    <t>Működési célú visszatér. Kölcsönök ÁH kívülre K508</t>
  </si>
  <si>
    <t>dologi kiadások      K3</t>
  </si>
  <si>
    <t>Egyéb működési célú kiadások K5</t>
  </si>
  <si>
    <t>köznevelési feladatok támogatása B112</t>
  </si>
  <si>
    <t>Egyéb műk. Célú támogatások B16</t>
  </si>
  <si>
    <t>Felhalmozási célú támog. ÁH belül B2</t>
  </si>
  <si>
    <t>Egyéb felhalmozási célú támog. ÁH belül B25</t>
  </si>
  <si>
    <t>Értékesítési és forgalmi adók B351</t>
  </si>
  <si>
    <t>Gépjármű- adók B354</t>
  </si>
  <si>
    <t>Működési célú átvett pénzeszközök B6</t>
  </si>
  <si>
    <t>Felhalmozási célú átvett pénzeszközök B7</t>
  </si>
  <si>
    <t>Összesen</t>
  </si>
  <si>
    <t>központo- sított EI  B114</t>
  </si>
  <si>
    <t>1. melléklet</t>
  </si>
  <si>
    <t>Beruházások     K6</t>
  </si>
  <si>
    <t>Felújítások        K7</t>
  </si>
  <si>
    <t>Egyéb felh.célú kiadás                K8</t>
  </si>
  <si>
    <t xml:space="preserve">2. melléklet </t>
  </si>
  <si>
    <t>működési c. pe. Átadás ÁH kívül K512</t>
  </si>
  <si>
    <t>Szociális és gyermekjóléti tám. B113</t>
  </si>
  <si>
    <t>Tartalékok K513</t>
  </si>
  <si>
    <t>munk. terh. Járulékok K2</t>
  </si>
  <si>
    <t>ÁH-on belüli megelőlegezések visszafizetése K914</t>
  </si>
  <si>
    <t>A</t>
  </si>
  <si>
    <t>B</t>
  </si>
  <si>
    <t>C</t>
  </si>
  <si>
    <t>D</t>
  </si>
  <si>
    <t>Rovat megnevezése</t>
  </si>
  <si>
    <t>Rovat-
szám</t>
  </si>
  <si>
    <t>Eredeti előirányzat</t>
  </si>
  <si>
    <t>Módosított előirányzat</t>
  </si>
  <si>
    <t>1.</t>
  </si>
  <si>
    <t>Általános működési tartalék</t>
  </si>
  <si>
    <t>K513</t>
  </si>
  <si>
    <t>2.</t>
  </si>
  <si>
    <t>Általános felhalmozási tartalék</t>
  </si>
  <si>
    <t>3.</t>
  </si>
  <si>
    <t>4.</t>
  </si>
  <si>
    <t>LKS Tulajdonközösség általános tartalék</t>
  </si>
  <si>
    <t>5.</t>
  </si>
  <si>
    <t>Tartalékok összesen:</t>
  </si>
  <si>
    <t>Módosítás</t>
  </si>
  <si>
    <t>Tartalékok változása</t>
  </si>
  <si>
    <t>Beruházások, felújítások, felhalmozási célú kölcsönök (E Ft)</t>
  </si>
  <si>
    <t>E</t>
  </si>
  <si>
    <t>K61</t>
  </si>
  <si>
    <t>Környezetvédelmi, vízgazdálkodási terv készítése</t>
  </si>
  <si>
    <t>Immateriális javak beszerzése, létesítése</t>
  </si>
  <si>
    <t>K62</t>
  </si>
  <si>
    <t>6.</t>
  </si>
  <si>
    <t>7.</t>
  </si>
  <si>
    <t>8.</t>
  </si>
  <si>
    <t xml:space="preserve">Ingatlanok beszerzése, létesítése </t>
  </si>
  <si>
    <t>9.</t>
  </si>
  <si>
    <t>K63</t>
  </si>
  <si>
    <t>10.</t>
  </si>
  <si>
    <t>11.</t>
  </si>
  <si>
    <t>Informatikai eszközök beszerzése, létesítése</t>
  </si>
  <si>
    <t>12.</t>
  </si>
  <si>
    <t>K64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</si>
  <si>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</si>
  <si>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</si>
  <si>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</si>
  <si>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</si>
  <si>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</si>
  <si>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</si>
  <si>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</si>
  <si>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</si>
  <si>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</si>
  <si>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</si>
  <si>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Egyéb tárgyi eszközök beszerzése, létesítése</t>
  </si>
  <si>
    <t>23.</t>
  </si>
  <si>
    <t>Részesedések beszerzése</t>
  </si>
  <si>
    <t>K65</t>
  </si>
  <si>
    <t>Meglévő részesedések növeléséhez kapcsolódó kiadások</t>
  </si>
  <si>
    <t>K66</t>
  </si>
  <si>
    <t>25.</t>
  </si>
  <si>
    <t>Beruházási célú előzetesen felszámított általános forgalmi adó</t>
  </si>
  <si>
    <t>K67</t>
  </si>
  <si>
    <t>26.</t>
  </si>
  <si>
    <t xml:space="preserve">Beruházások </t>
  </si>
  <si>
    <t>K6</t>
  </si>
  <si>
    <t>27.</t>
  </si>
  <si>
    <t>K71</t>
  </si>
  <si>
    <t>28.</t>
  </si>
  <si>
    <t>29.</t>
  </si>
  <si>
    <t>30.</t>
  </si>
  <si>
    <t>31.</t>
  </si>
  <si>
    <t>32.</t>
  </si>
  <si>
    <t>33.</t>
  </si>
  <si>
    <t>Ingatlanok felújítása</t>
  </si>
  <si>
    <t>34.</t>
  </si>
  <si>
    <t>Informatikai eszközök felújítása</t>
  </si>
  <si>
    <t>K72</t>
  </si>
  <si>
    <t>35.</t>
  </si>
  <si>
    <t xml:space="preserve">Egyéb tárgyi eszközök felújítása </t>
  </si>
  <si>
    <t>K73</t>
  </si>
  <si>
    <t>36.</t>
  </si>
  <si>
    <t>Felújítási célú előzetesen felszámított általános forgalmi adó</t>
  </si>
  <si>
    <t>K74</t>
  </si>
  <si>
    <t xml:space="preserve">Felújítások </t>
  </si>
  <si>
    <t>K7</t>
  </si>
  <si>
    <t>Egyéb felhalmozási célú kiadások</t>
  </si>
  <si>
    <t>K8</t>
  </si>
  <si>
    <t>Összes felhalmozási kiadás</t>
  </si>
  <si>
    <t>3.melléklet</t>
  </si>
  <si>
    <t>4. melléklet</t>
  </si>
  <si>
    <t>Rovatszám</t>
  </si>
  <si>
    <t>Egyéb közhatalmi bev. B36</t>
  </si>
  <si>
    <t>Finanszírozási bevételek</t>
  </si>
  <si>
    <t>Központi irányítószervi támogatás K915</t>
  </si>
  <si>
    <t>finanszírozási kiadások K9</t>
  </si>
  <si>
    <t>Államháztartáson belüli megelőlegezések B814</t>
  </si>
  <si>
    <t>Maradvány igénybevétele B813</t>
  </si>
  <si>
    <t>Önkormányzati vagyongazdálkodásra kisértékű tárgyi eszköz beszerzés</t>
  </si>
  <si>
    <t>Felhalmozási célú támogatás nyújtása háztartásnak</t>
  </si>
  <si>
    <t>K89</t>
  </si>
  <si>
    <t>Érdekeltségnöv.pályázathoz céltartalék</t>
  </si>
  <si>
    <t>Elszámolásból származó bevételek B116</t>
  </si>
  <si>
    <t>Műk.c. költségvetési és kiegészítő támogatások  B115</t>
  </si>
  <si>
    <t>áfa</t>
  </si>
  <si>
    <t>Befektetési célú belföldi értékpapír vásárlása    K9122</t>
  </si>
  <si>
    <t>Egyéb elvonások, befizetések K5023</t>
  </si>
  <si>
    <t>Előző évi elszámolásból származó kiadások K5021</t>
  </si>
  <si>
    <t>Rendezési terv módosítása</t>
  </si>
  <si>
    <t>Új bölcsőde építése</t>
  </si>
  <si>
    <t>ASP rendzser bevezetése</t>
  </si>
  <si>
    <t>Szoc. Bérlakások kisértékű tárgyi eszköz beszerzés</t>
  </si>
  <si>
    <t>Ivóvíz beruházás gördülő terv alapján</t>
  </si>
  <si>
    <t>Védőnő egyéb tárgyi eszköz beszerzése</t>
  </si>
  <si>
    <t>Város- és községgazdálkodás kisértékű tárgyi eszköz</t>
  </si>
  <si>
    <t>24.</t>
  </si>
  <si>
    <t>Garázs tetőszerkezet felújítás</t>
  </si>
  <si>
    <t>LKS Tulajdonközösség GFT</t>
  </si>
  <si>
    <t>Befektetési célú belföldi értékpapírok beváltása, értékesítése B8123</t>
  </si>
  <si>
    <t>Felhalmozási bevétel B5</t>
  </si>
  <si>
    <t>37.</t>
  </si>
  <si>
    <t>38.</t>
  </si>
  <si>
    <t>2018. évi eredeti előirányzat</t>
  </si>
  <si>
    <t>2018. I. módosított előirányzat</t>
  </si>
  <si>
    <t>BMÖGF/246-1/2018</t>
  </si>
  <si>
    <t>Támogatói okirat ASP rendszer bevezetésében aktívan közreműködő önkormányzati köztisztviselők munkájának elismerése ( ; 340 400 Ft)</t>
  </si>
  <si>
    <t>COFOG</t>
  </si>
  <si>
    <t>Unitrade Kft. Jólteljesítési biztosíték visszautalása K513</t>
  </si>
  <si>
    <t>Unitrade Kft. Jólteljesítési biztosíték visszautalása K355</t>
  </si>
  <si>
    <t>Szociális célú tüzelőanyag támogatás</t>
  </si>
  <si>
    <t>Cofog</t>
  </si>
  <si>
    <t>018030</t>
  </si>
  <si>
    <t>011130</t>
  </si>
  <si>
    <t>Szociális célú tüzelőanyag támogatás K48</t>
  </si>
  <si>
    <t>Szennyvízcsatorna közmű-hozzájárulás hátralékosai behajthatalan K513</t>
  </si>
  <si>
    <t>Szennyvízcsatorna közmű-hozzájárulás hátralékosai behajthatalan K355</t>
  </si>
  <si>
    <t>MÖSZ tagdíj  megszűnése miatt K337-11.800,,K512 +11.800,</t>
  </si>
  <si>
    <t>KEHOP-2,2,2-15-2016-00065 Szennyvíz pályázat</t>
  </si>
  <si>
    <t>PR és tájékoztatási feladatok ellátása K336 1.091.250,K351 294.634,</t>
  </si>
  <si>
    <t>018010</t>
  </si>
  <si>
    <t>Babalátogatás K48-150.000,K123 +106.602,K2+43.398,-</t>
  </si>
  <si>
    <t>Települési értéktár kirándulás K342 -150.000,K 123 +106.602,-K2 +43.398,</t>
  </si>
  <si>
    <t>K48 -10760ról
 a 011130-ra</t>
  </si>
  <si>
    <t>Megelőlegezés bevétele közfoglalkoztatás B814</t>
  </si>
  <si>
    <t>Megelőlegezés visszafizetése közfoglalkoztatás K914</t>
  </si>
  <si>
    <t>Asp nyomtató beszerzés átcsoportosítás K64- 32.506,K63+ 32.506,-</t>
  </si>
  <si>
    <t>K64- 066020-ról 
011130-ra</t>
  </si>
  <si>
    <t>ASP nyomtató beszerzés átcsoportosítás K62- 19.034,K63 +19.034,</t>
  </si>
  <si>
    <t>2018. évi településrendezési terv K62-1.280.000,K61+1.280.000,</t>
  </si>
  <si>
    <t>2017. tényleges maradvány miatt módosítás</t>
  </si>
  <si>
    <t xml:space="preserve">Info-Flex Bt. Műszaki tanácsadás éves díja K513- 513.000,. K336 +312.000,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</si>
  <si>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Mobilnet előfizetés K915- 34.650,K321 +34.650,</t>
  </si>
  <si>
    <t>TOP-3.1.1.1-16VE1-2017-00018 Kerékárút</t>
  </si>
  <si>
    <t>36/2018(III.28)</t>
  </si>
  <si>
    <t>Rákóczi Szövetség támogatása</t>
  </si>
  <si>
    <t>37/2018(IV.26.)</t>
  </si>
  <si>
    <t>1415/1,1425 HRSZ értékesítése</t>
  </si>
  <si>
    <t>40/2018(IV.26)</t>
  </si>
  <si>
    <t>Bódi Mária Magdolna játékfilm támogatása</t>
  </si>
  <si>
    <t>9/2018(VI.1)</t>
  </si>
  <si>
    <t>61/2018(V.31)</t>
  </si>
  <si>
    <t>Közös hivatal 1 havi jutalom</t>
  </si>
  <si>
    <t>62/2018(V.31.)</t>
  </si>
  <si>
    <t>64/2018(V.31)</t>
  </si>
  <si>
    <t>65/2018(V.31.)</t>
  </si>
  <si>
    <t>Csivitelő óvoda pednapi jutalom támogatása</t>
  </si>
  <si>
    <t>67/2018(V.31)</t>
  </si>
  <si>
    <t>Mogyorósi napok K337 787.402 k351 212.598,</t>
  </si>
  <si>
    <t>Balaton Classic támogatása K337</t>
  </si>
  <si>
    <t>Bakai Zoltán bér és járulék áthelyezése a temető karbantartási munkái miatt K1101-699.500,K2-136.000, K337 +106.692 K351 28.808 K64 551.181K67 148.819</t>
  </si>
  <si>
    <t>TOP-3.1.1.1-16VE1-2017-00018 Kerékárút K337 134.435,K351 36.297 K62 12.967.939,K67 3.501.344,</t>
  </si>
  <si>
    <t>1415/1,1425 telkek értékestése K352,K513</t>
  </si>
  <si>
    <t>2018. évi I. módosítotás</t>
  </si>
  <si>
    <t>2018. évi I. módosított előirányzat</t>
  </si>
  <si>
    <t>Festőiskola</t>
  </si>
  <si>
    <t>Balaton Classic 2017. évi támogatása</t>
  </si>
  <si>
    <t>81/2018.(VI.20.)</t>
  </si>
  <si>
    <t>77/2018.(VI.20.)</t>
  </si>
  <si>
    <t>86/2018.(VI.28.)</t>
  </si>
  <si>
    <t>Balatonalmádi rendőrkap. Telefon.besz. Tám.</t>
  </si>
  <si>
    <t>Bérkompenzáció1-6 hó</t>
  </si>
  <si>
    <t>2018. II. módosított előirányzat</t>
  </si>
  <si>
    <t>Bérkompenzáció 2017.</t>
  </si>
  <si>
    <t>120/217(IX.28.)</t>
  </si>
  <si>
    <t>35/2018(III.28.)</t>
  </si>
  <si>
    <t>Litér 633/6 hrsz. Ingatlan értékesítése Boros Kinga K352,K513</t>
  </si>
  <si>
    <t>Litér 633/7 hrsz. Ingatlan értékesítése Varga Róbert K352,K513</t>
  </si>
  <si>
    <t>1415/1,1425 telkek értékestése B406,B52</t>
  </si>
  <si>
    <t>Litér 633/6 hrsz. Ingatlan értékesítése Boros Kinga B52,B406</t>
  </si>
  <si>
    <t>76/2018.(VI.20.)</t>
  </si>
  <si>
    <t>35/2018.(III.28.)</t>
  </si>
  <si>
    <t>120/2017.(IX.28.)</t>
  </si>
  <si>
    <t>Előirányzat közlő</t>
  </si>
  <si>
    <t>Litér 633/7 hrsz. Ingatlan értékesítése Varga Róbert B52,B406</t>
  </si>
  <si>
    <t>Litér 633/5 hrsz. Ingatlan értékesítése Kondics oltán,Takács Andrea B52,B406</t>
  </si>
  <si>
    <t>Litér 633/5 hrsz. Ingatlan értékesítése Kondics oltán,Takács Andrea K352,K513</t>
  </si>
  <si>
    <t>2018. évi II. módosítotás</t>
  </si>
  <si>
    <t>2018. évi II. módosított előirányzat</t>
  </si>
  <si>
    <t>81/2017.(V.31.)</t>
  </si>
  <si>
    <t>Hulladéklerakói tevékenység szakértői vélemény Balatonfűzfő Önkorm. K336+250.000,K513-250.000,-</t>
  </si>
  <si>
    <t xml:space="preserve">43/2018.(IV.26.) </t>
  </si>
  <si>
    <t>72.sz. főút közvilágítás 4db lámpa javítása K334 42.441,K351 127.559, K513-600.000,-</t>
  </si>
  <si>
    <t>MTD OPTIMA LN200H TRAKTOR alkatrészek K64 80.306,-,K67 21.682,-,K513-101.988,-</t>
  </si>
  <si>
    <t>Továbbszámlázások K335+145.000,- K351 +39.000,- K513-184.000,-</t>
  </si>
  <si>
    <t>Értékpapír kamat bevétele 07.30.</t>
  </si>
  <si>
    <t>Hulladékszállítás 2018.2.3. név 2*139.700,- K337+220.000,-K351+59.400,-K513-139.700,-</t>
  </si>
  <si>
    <t>91.907,- 2091;68.738,- 66020;8.857,-72311;7.087,- 72111;2.047,-74031;8.857,-11130;91.907,-13320</t>
  </si>
  <si>
    <t>66020</t>
  </si>
  <si>
    <t>64010</t>
  </si>
  <si>
    <t>K353 Kamat kiadás +3.000,. K513 -3.000,-</t>
  </si>
  <si>
    <t>Játszótér biztonságtechnikai ellenőrzése K337+100.000,-K351+27.000,- K513-127.000,-</t>
  </si>
  <si>
    <t>066020</t>
  </si>
  <si>
    <t>71/2018.(VI.20.)</t>
  </si>
  <si>
    <t>72/2018.(VI.20.)</t>
  </si>
  <si>
    <t>Óvoda közbeszerzési eljárásban közreműködési díj K336+127.800,.K351+34.506,-K513-162.306,-</t>
  </si>
  <si>
    <t>Védőnő közbeszerzési eljárásban közreműködési díj K336+320.000,-K351+86.400,- K513-406.400,-</t>
  </si>
  <si>
    <t>92/2018.(VII.11.)</t>
  </si>
  <si>
    <t>93/2018.(VII.11.)</t>
  </si>
  <si>
    <t>Bölcsöde pályázat  K62+25.304.902,-K67+6.832.324,-K513-32.137.226,-</t>
  </si>
  <si>
    <t>Védőnö K62+55.025.416,-K67+14.856.862,-</t>
  </si>
  <si>
    <t>Bölcsőde pályázat Megvalósítási tanulmány K337+2.737.224,-K351+739.051,-K513-3.4762.75,-</t>
  </si>
  <si>
    <t>Bölcsődei Pályázat Átcsoportosítás beruházásról:K337+6.834.015,-K351+1.845.185,-K122+4.351.464,-K2 848.536,-K62-10.928.504,-K67-2.950.696,-</t>
  </si>
  <si>
    <t>Branson traktor javítás (YMA-571)K312+401.575,-108.425,.K334+385.827,-K351+104.173,-K513-1.000.000,-</t>
  </si>
  <si>
    <t>Védőnő egység</t>
  </si>
  <si>
    <t>Főzőkonyha kapacitásbővítése, átalakítása (önerővel)</t>
  </si>
  <si>
    <t>Óvodai csoportszoba kialakítás</t>
  </si>
  <si>
    <t>Litér Településrendezési Eszközök részleges módosítása 4 pontban</t>
  </si>
  <si>
    <t xml:space="preserve">Litér Településrendezési Eszközök részleges módosítása kiemelt beruházáshoz </t>
  </si>
  <si>
    <t>Bódi Mária Magdolna síremlékhez vezető út út térkövezése a temetőben</t>
  </si>
  <si>
    <t>LKS Tulköz.: GFT 2018 I. sz. szennyvízátemelő, Kőfogó telepítése</t>
  </si>
  <si>
    <t>TOP kerékpárút</t>
  </si>
  <si>
    <t>Informatikai eszköz beszerzése</t>
  </si>
  <si>
    <t>Ertl Pálné dombormű(Képzőművészeti alkotás)</t>
  </si>
  <si>
    <t>Művelődési ház (klubterem parketta felújítás)</t>
  </si>
  <si>
    <t>Ráülős fűnyíró</t>
  </si>
  <si>
    <t>Ivóvíz rek. II. ütem (Tolózár aknába a csomópont cserék.)</t>
  </si>
  <si>
    <t>Ref. Általános Iskola kastélyépület felújítása</t>
  </si>
  <si>
    <t>Ivóvíz fejlesztés GFT 2018 1. számú kút, villámvédelmi rekonstrukció</t>
  </si>
  <si>
    <t>39.</t>
  </si>
  <si>
    <t>40.</t>
  </si>
  <si>
    <t>41.</t>
  </si>
  <si>
    <t>42.</t>
  </si>
  <si>
    <t>I. sz. végátemelő szennyvízszivattyú felújítása K73+535.054 K74 144.465 K513-679.519 TULKÖZ</t>
  </si>
  <si>
    <t>Csurgalékvíz átemelőbe telepített szivattyú cseréjeK64+413.520,-K67+111.650,-K513-525.170,-</t>
  </si>
  <si>
    <t>Csurgalékvíz átemelőbe szivattyú csere</t>
  </si>
  <si>
    <t>43.</t>
  </si>
  <si>
    <t>Szociális célú tüzelőanyag támogatás K48 önrész</t>
  </si>
  <si>
    <t>Közfoglalkoztatás bevétele B1635 02-07hó</t>
  </si>
  <si>
    <t>Közfoglalkoztatás bevétele B1635 08-11hó</t>
  </si>
  <si>
    <t>Közfoglalkoztatás bevétele B1635 08-11hó K1101 K2</t>
  </si>
  <si>
    <t>Közfoglalkoztatás bevétele B1635 02-07hó K1101 K2</t>
  </si>
  <si>
    <t xml:space="preserve">102/2018.(VIII.22.) </t>
  </si>
  <si>
    <t xml:space="preserve">110/2018. (VIII.22.) </t>
  </si>
  <si>
    <t>041233</t>
  </si>
  <si>
    <t>107060</t>
  </si>
  <si>
    <t>ÉBH 2016. évi támogatás</t>
  </si>
  <si>
    <t>Rendszeres gyermekvédelmi támogatás K42</t>
  </si>
  <si>
    <t>Rendszeres gyermekvédelmi támogatás B16</t>
  </si>
  <si>
    <t>Lugossy Zsuzsanna Cafeteria K1107+,K2+</t>
  </si>
  <si>
    <t>Értékpapír kamat különbözet</t>
  </si>
  <si>
    <t>Értékpapír kamat bevétele 07.30. különbözet</t>
  </si>
  <si>
    <t>104051</t>
  </si>
  <si>
    <t>082091</t>
  </si>
  <si>
    <t>045161</t>
  </si>
  <si>
    <t>2018. évi III. módosítotás</t>
  </si>
  <si>
    <t>2018. évi III. módosított előirányzat</t>
  </si>
  <si>
    <t>MEI/2018/50</t>
  </si>
  <si>
    <t>Router művház K63-16.535, K64+ 16.535,</t>
  </si>
  <si>
    <t>MEI/2018/49</t>
  </si>
  <si>
    <t>Internet díjak K322-30.000,K321+30.000,</t>
  </si>
  <si>
    <t>Maradvány</t>
  </si>
  <si>
    <t>Krekítési különbözet befizetés és visszafizetés K337-2,K355+2</t>
  </si>
  <si>
    <t>MEI/2018/44</t>
  </si>
  <si>
    <t>2018. III. módosított előirányzat</t>
  </si>
  <si>
    <t>Közfohlalkoztatási járulék átvezetése nyitó javításaK1101+95.404, K2-95.404,</t>
  </si>
  <si>
    <t>Érdekeltségnövelő pályázat művház</t>
  </si>
  <si>
    <t>44.</t>
  </si>
  <si>
    <t>Közművelődés érdekeltségnövelőtámogatás  K64 211.024,. K67 56.976,</t>
  </si>
  <si>
    <t>Veszprémterv Védőnő tervdokumentáció K336 1.480.000,K351 399.600, K62-1.480.000,K67-399.600</t>
  </si>
  <si>
    <t>74031</t>
  </si>
  <si>
    <t>Juhász Zoltán bér+járulék 2018.09.21-től 41.400,+276.000</t>
  </si>
  <si>
    <t>Közművelődés érdekeltségnövelőtámogatás 268.000 B21</t>
  </si>
  <si>
    <t>Közművelődés érdekeltségnövelő pályázat önrész  K64 393.701,. K67 106.299,</t>
  </si>
  <si>
    <t>Vis maior CsőTáv Kft. K337+1.233.420, k336 +157.480-K351 168.799 K513-1.586.699 K341 +5.301,</t>
  </si>
  <si>
    <t>Jó adatszolgálatató pályázat</t>
  </si>
  <si>
    <t>Műszaki ellenőri feladatok Védőnő  K336 +118.110,.K351 +31.890,K513-150.000,</t>
  </si>
  <si>
    <t>Műszaki ellenőri feladatok Óvoda  K336 +527.559,K351 +142.441,,K513-670.000,</t>
  </si>
  <si>
    <t>EKR rendszerhasználati díja bölcsőde,óvode,védőnő K337</t>
  </si>
  <si>
    <t>Polgárőr egyesület támogatása 550.000</t>
  </si>
  <si>
    <t>19/2018. (II.22.) LKt.</t>
  </si>
  <si>
    <t>2017.évi beszámoló alapján többlettámogatás</t>
  </si>
  <si>
    <t>Bérkompenzáció 7-8.hó</t>
  </si>
  <si>
    <t>Királyszentistván jutalom</t>
  </si>
  <si>
    <t>Defibrillátor K334+ 84.882,- K351 +22.918,- K513- 107.800,</t>
  </si>
  <si>
    <t>Kiemelt ünnepek K337- 110.000,- K312 +36.030,- K342 73.970,- K351-46,166,- K342 +46.166,-</t>
  </si>
  <si>
    <t>MEI/2018/55</t>
  </si>
  <si>
    <t>Bölcsődei költség átcsoportosítása K337- 6.802.913,. K336- 6.802.913,-</t>
  </si>
  <si>
    <t>ÉBH 2017. évi támogatás</t>
  </si>
  <si>
    <t>Kulturális illetménypótlék 1-11.hó</t>
  </si>
  <si>
    <t>Kulturális illetménypótlék 1-12.hó</t>
  </si>
  <si>
    <t>MEI/2018/58</t>
  </si>
  <si>
    <t>Bérkompenzáció 9-11hó 09:14.221,-</t>
  </si>
  <si>
    <t>BMÖGF/69-59/2018.</t>
  </si>
  <si>
    <t>Teljesítéshez módosítás  ÉPA 15.330,- Komm. +389.794,-</t>
  </si>
  <si>
    <t xml:space="preserve">Teljesítéshez módosítás   </t>
  </si>
  <si>
    <t>Telefon továbbszámlázás B403</t>
  </si>
  <si>
    <t>Bursa vissztérítés,kártérítés B411</t>
  </si>
  <si>
    <t>Iskolabusz bevétele B65</t>
  </si>
  <si>
    <t>Szennyvízcsatorna hátrelékosai B74</t>
  </si>
  <si>
    <t>Királyszentistván Iskolások támogatása</t>
  </si>
  <si>
    <t>Királyszentistván Óvodások támogatása</t>
  </si>
  <si>
    <t>Királyszentistván iskolások,óvodások támogatása</t>
  </si>
  <si>
    <t>2018. IV. módosított előirányzat</t>
  </si>
  <si>
    <t>Ábrahámné jubileumi jutalom</t>
  </si>
  <si>
    <t>Októberi felmérés</t>
  </si>
  <si>
    <t xml:space="preserve">Októberi felmérés </t>
  </si>
  <si>
    <t>2018. évi IV. módosítotás</t>
  </si>
  <si>
    <t>2018. évi IV. módosított előirányzat</t>
  </si>
  <si>
    <t>Jutalom Királyszentistván</t>
  </si>
  <si>
    <t>129/2018.(X.18.) Lkt.</t>
  </si>
  <si>
    <t>120/2017.(IX.28.) Lkt.</t>
  </si>
  <si>
    <t xml:space="preserve"> Továbbszámlázás B403 </t>
  </si>
  <si>
    <t>Litér 633/6 hrsz. Ingatlan értékesítése Boros Kinga,K513</t>
  </si>
  <si>
    <t>Litér 633/6 hrsz. Ingatlan értékesítése Boros Kinga B52,</t>
  </si>
  <si>
    <t>900020 - Önkormányzatok funkcióra nem sorolható bevételei államháztartáson kívülről</t>
  </si>
  <si>
    <t>018010 - Önkormányzatok elszámolásai a központi költségvetéssel</t>
  </si>
  <si>
    <t>013350 - Az önkormányzati vagyonnal való gazdálkodással kapcsolatos feladatok</t>
  </si>
  <si>
    <t>018030 - Támogatási célú finanszírozási műveletek</t>
  </si>
  <si>
    <t>011130 - Önkormányzatok és önkormányzati hivatalok jogalkotó és általános igazgatási tevékenysége</t>
  </si>
  <si>
    <t>107060 - Egyéb szociális pénzbeli és természetbeni ellátások, támogatások</t>
  </si>
  <si>
    <t>016080 - Kiemelt állami és önkormányzati rendezvények</t>
  </si>
  <si>
    <t>072111 - Háziorvosi alapellátás</t>
  </si>
  <si>
    <t>082091 - Közművelődés - közösségi és társadalmi részvétel fejlesztése</t>
  </si>
  <si>
    <t>Litér Község Önkormányzat 2018. évi költségvetése IV. módosítás</t>
  </si>
  <si>
    <t>Litér Község Önkormányzat 2018. évi költségvetés IV.módosítás</t>
  </si>
  <si>
    <t xml:space="preserve">27. </t>
  </si>
  <si>
    <t>Bethlemei figurák beszerzés művházba</t>
  </si>
  <si>
    <t>80/2018(VI.20) HÉB</t>
  </si>
  <si>
    <t>Bölcsődei és védőnő beruházás fordított áfa átvezetése K67- K352+</t>
  </si>
  <si>
    <t>Betlehemi figurák Műveládési ház K64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</si>
</sst>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&quot;Ft&quot;"/>
    <numFmt numFmtId="173" formatCode="#,##0.0"/>
    <numFmt numFmtId="174" formatCode="#,##0\ &quot;Ft&quot;"/>
    <numFmt numFmtId="175" formatCode="_-* #,##0.0\ _F_t_-;\-* #,##0.0\ _F_t_-;_-* &quot;-&quot;??\ _F_t_-;_-@_-"/>
    <numFmt numFmtId="176" formatCode="_-* #,##0\ _F_t_-;\-* #,##0\ _F_t_-;_-* &quot;-&quot;??\ _F_t_-;_-@_-"/>
    <numFmt numFmtId="177" formatCode="_-* #,##0.0\ &quot;Ft&quot;_-;\-* #,##0.0\ &quot;Ft&quot;_-;_-* &quot;-&quot;??\ &quot;Ft&quot;_-;_-@_-"/>
    <numFmt numFmtId="178" formatCode="_-* #,##0\ &quot;Ft&quot;_-;\-* #,##0\ &quot;Ft&quot;_-;_-* &quot;-&quot;??\ &quot;Ft&quot;_-;_-@_-"/>
    <numFmt numFmtId="179" formatCode="#,##0\ _F_t"/>
    <numFmt numFmtId="180" formatCode="#\ ##0"/>
    <numFmt numFmtId="181" formatCode="???&quot; &quot;??0"/>
    <numFmt numFmtId="182" formatCode="0__"/>
    <numFmt numFmtId="183" formatCode="\ ##########"/>
    <numFmt numFmtId="184" formatCode="[$-40E]yyyy/\ mmmm;@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[$¥€-2]\ #\ ##,000_);[Red]\([$€-2]\ #\ ##,000\)"/>
    <numFmt numFmtId="189" formatCode="###\ ###\ ###\ ###\ ##0.00"/>
  </numFmts>
  <fonts count="68">
    <font>
      <sz val="10"/>
      <name val="Arial CE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sz val="11"/>
      <color indexed="19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  <font>
      <sz val="11"/>
      <color theme="2" tint="-0.4999699890613556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3" fillId="2" borderId="11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61" fillId="0" borderId="0" xfId="0" applyFont="1" applyAlignment="1">
      <alignment horizontal="center" wrapText="1"/>
    </xf>
    <xf numFmtId="0" fontId="61" fillId="0" borderId="11" xfId="0" applyFont="1" applyBorder="1" applyAlignment="1">
      <alignment/>
    </xf>
    <xf numFmtId="0" fontId="61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61" fillId="0" borderId="11" xfId="0" applyNumberFormat="1" applyFont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0" fontId="62" fillId="0" borderId="11" xfId="0" applyFont="1" applyBorder="1" applyAlignment="1">
      <alignment/>
    </xf>
    <xf numFmtId="3" fontId="62" fillId="0" borderId="11" xfId="0" applyNumberFormat="1" applyFont="1" applyBorder="1" applyAlignment="1">
      <alignment/>
    </xf>
    <xf numFmtId="4" fontId="5" fillId="0" borderId="11" xfId="0" applyNumberFormat="1" applyFont="1" applyFill="1" applyBorder="1" applyAlignment="1">
      <alignment horizontal="left" vertical="center" wrapText="1"/>
    </xf>
    <xf numFmtId="3" fontId="61" fillId="0" borderId="11" xfId="0" applyNumberFormat="1" applyFont="1" applyFill="1" applyBorder="1" applyAlignment="1">
      <alignment horizontal="right"/>
    </xf>
    <xf numFmtId="0" fontId="61" fillId="0" borderId="0" xfId="0" applyFont="1" applyFill="1" applyAlignment="1">
      <alignment/>
    </xf>
    <xf numFmtId="0" fontId="61" fillId="0" borderId="0" xfId="0" applyFont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63" fillId="0" borderId="11" xfId="0" applyNumberFormat="1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3" fontId="7" fillId="33" borderId="11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Border="1" applyAlignment="1">
      <alignment/>
    </xf>
    <xf numFmtId="0" fontId="5" fillId="33" borderId="0" xfId="0" applyFont="1" applyFill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left" wrapText="1"/>
    </xf>
    <xf numFmtId="4" fontId="5" fillId="0" borderId="11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/>
    </xf>
    <xf numFmtId="3" fontId="5" fillId="0" borderId="11" xfId="0" applyNumberFormat="1" applyFont="1" applyFill="1" applyBorder="1" applyAlignment="1">
      <alignment horizontal="left"/>
    </xf>
    <xf numFmtId="3" fontId="5" fillId="0" borderId="11" xfId="0" applyNumberFormat="1" applyFont="1" applyFill="1" applyBorder="1" applyAlignment="1">
      <alignment horizontal="right"/>
    </xf>
    <xf numFmtId="3" fontId="63" fillId="0" borderId="11" xfId="0" applyNumberFormat="1" applyFont="1" applyFill="1" applyBorder="1" applyAlignment="1">
      <alignment horizontal="right"/>
    </xf>
    <xf numFmtId="0" fontId="8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3" fontId="62" fillId="0" borderId="11" xfId="0" applyNumberFormat="1" applyFont="1" applyFill="1" applyBorder="1" applyAlignment="1">
      <alignment horizontal="right"/>
    </xf>
    <xf numFmtId="0" fontId="61" fillId="0" borderId="11" xfId="57" applyFont="1" applyBorder="1">
      <alignment/>
      <protection/>
    </xf>
    <xf numFmtId="0" fontId="13" fillId="0" borderId="11" xfId="57" applyFont="1" applyFill="1" applyBorder="1" applyAlignment="1">
      <alignment horizontal="left" vertical="center"/>
      <protection/>
    </xf>
    <xf numFmtId="0" fontId="13" fillId="0" borderId="11" xfId="57" applyFont="1" applyFill="1" applyBorder="1" applyAlignment="1">
      <alignment horizontal="left" vertical="center" wrapText="1"/>
      <protection/>
    </xf>
    <xf numFmtId="0" fontId="12" fillId="0" borderId="11" xfId="57" applyFont="1" applyFill="1" applyBorder="1" applyAlignment="1">
      <alignment horizontal="left" vertical="center" wrapText="1"/>
      <protection/>
    </xf>
    <xf numFmtId="0" fontId="12" fillId="0" borderId="11" xfId="57" applyFont="1" applyFill="1" applyBorder="1" applyAlignment="1">
      <alignment horizontal="left" vertical="center"/>
      <protection/>
    </xf>
    <xf numFmtId="0" fontId="2" fillId="0" borderId="11" xfId="57" applyFont="1" applyFill="1" applyBorder="1" applyAlignment="1">
      <alignment horizontal="left" vertical="center" wrapText="1"/>
      <protection/>
    </xf>
    <xf numFmtId="0" fontId="14" fillId="0" borderId="11" xfId="57" applyFont="1" applyFill="1" applyBorder="1" applyAlignment="1">
      <alignment horizontal="left" vertical="center" wrapText="1"/>
      <protection/>
    </xf>
    <xf numFmtId="3" fontId="13" fillId="0" borderId="11" xfId="57" applyNumberFormat="1" applyFont="1" applyBorder="1" applyAlignment="1">
      <alignment horizontal="right" wrapText="1"/>
      <protection/>
    </xf>
    <xf numFmtId="3" fontId="62" fillId="0" borderId="11" xfId="57" applyNumberFormat="1" applyFont="1" applyBorder="1" applyAlignment="1">
      <alignment horizontal="right"/>
      <protection/>
    </xf>
    <xf numFmtId="3" fontId="61" fillId="0" borderId="11" xfId="57" applyNumberFormat="1" applyFont="1" applyBorder="1" applyAlignment="1">
      <alignment horizontal="right"/>
      <protection/>
    </xf>
    <xf numFmtId="0" fontId="12" fillId="34" borderId="11" xfId="57" applyFont="1" applyFill="1" applyBorder="1" applyAlignment="1">
      <alignment horizontal="left" vertical="center"/>
      <protection/>
    </xf>
    <xf numFmtId="0" fontId="8" fillId="34" borderId="11" xfId="57" applyFont="1" applyFill="1" applyBorder="1" applyAlignment="1">
      <alignment horizontal="left" vertical="center" wrapText="1"/>
      <protection/>
    </xf>
    <xf numFmtId="3" fontId="62" fillId="34" borderId="11" xfId="57" applyNumberFormat="1" applyFont="1" applyFill="1" applyBorder="1" applyAlignment="1">
      <alignment horizontal="right"/>
      <protection/>
    </xf>
    <xf numFmtId="0" fontId="62" fillId="35" borderId="11" xfId="57" applyFont="1" applyFill="1" applyBorder="1">
      <alignment/>
      <protection/>
    </xf>
    <xf numFmtId="3" fontId="62" fillId="35" borderId="11" xfId="57" applyNumberFormat="1" applyFont="1" applyFill="1" applyBorder="1">
      <alignment/>
      <protection/>
    </xf>
    <xf numFmtId="3" fontId="61" fillId="0" borderId="11" xfId="57" applyNumberFormat="1" applyFont="1" applyFill="1" applyBorder="1" applyAlignment="1">
      <alignment horizontal="right"/>
      <protection/>
    </xf>
    <xf numFmtId="0" fontId="61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3" fontId="61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3" fontId="62" fillId="0" borderId="0" xfId="0" applyNumberFormat="1" applyFont="1" applyFill="1" applyBorder="1" applyAlignment="1">
      <alignment horizontal="right"/>
    </xf>
    <xf numFmtId="0" fontId="6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/>
    </xf>
    <xf numFmtId="3" fontId="6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49" fontId="65" fillId="33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 vertical="center"/>
    </xf>
    <xf numFmtId="3" fontId="63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0" fontId="3" fillId="2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3" fontId="7" fillId="36" borderId="11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66" fillId="0" borderId="11" xfId="0" applyFont="1" applyFill="1" applyBorder="1" applyAlignment="1">
      <alignment/>
    </xf>
    <xf numFmtId="0" fontId="3" fillId="2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189" fontId="49" fillId="0" borderId="11" xfId="58" applyNumberFormat="1" applyFont="1" applyBorder="1">
      <alignment/>
      <protection/>
    </xf>
    <xf numFmtId="0" fontId="56" fillId="0" borderId="11" xfId="58" applyBorder="1">
      <alignment/>
      <protection/>
    </xf>
    <xf numFmtId="189" fontId="56" fillId="0" borderId="11" xfId="58" applyNumberFormat="1" applyBorder="1">
      <alignment/>
      <protection/>
    </xf>
    <xf numFmtId="0" fontId="2" fillId="0" borderId="11" xfId="0" applyFont="1" applyFill="1" applyBorder="1" applyAlignment="1">
      <alignment horizontal="left" vertical="center"/>
    </xf>
    <xf numFmtId="3" fontId="5" fillId="0" borderId="11" xfId="0" applyNumberFormat="1" applyFont="1" applyBorder="1" applyAlignment="1">
      <alignment horizontal="right"/>
    </xf>
    <xf numFmtId="3" fontId="61" fillId="0" borderId="11" xfId="0" applyNumberFormat="1" applyFont="1" applyBorder="1" applyAlignment="1">
      <alignment horizontal="right"/>
    </xf>
    <xf numFmtId="0" fontId="13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 wrapText="1"/>
    </xf>
    <xf numFmtId="3" fontId="5" fillId="0" borderId="11" xfId="57" applyNumberFormat="1" applyFont="1" applyBorder="1" applyAlignment="1">
      <alignment horizontal="right"/>
      <protection/>
    </xf>
    <xf numFmtId="4" fontId="5" fillId="0" borderId="11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1" fillId="0" borderId="11" xfId="0" applyNumberFormat="1" applyFont="1" applyFill="1" applyBorder="1" applyAlignment="1">
      <alignment vertical="center" wrapText="1"/>
    </xf>
    <xf numFmtId="3" fontId="7" fillId="0" borderId="11" xfId="0" applyNumberFormat="1" applyFont="1" applyBorder="1" applyAlignment="1">
      <alignment horizontal="center"/>
    </xf>
    <xf numFmtId="3" fontId="8" fillId="33" borderId="11" xfId="0" applyNumberFormat="1" applyFont="1" applyFill="1" applyBorder="1" applyAlignment="1">
      <alignment/>
    </xf>
    <xf numFmtId="0" fontId="62" fillId="34" borderId="11" xfId="57" applyFont="1" applyFill="1" applyBorder="1">
      <alignment/>
      <protection/>
    </xf>
    <xf numFmtId="4" fontId="63" fillId="0" borderId="11" xfId="0" applyNumberFormat="1" applyFont="1" applyFill="1" applyBorder="1" applyAlignment="1">
      <alignment vertical="center" wrapText="1"/>
    </xf>
    <xf numFmtId="3" fontId="8" fillId="33" borderId="11" xfId="0" applyNumberFormat="1" applyFont="1" applyFill="1" applyBorder="1" applyAlignment="1">
      <alignment horizontal="center" vertical="center"/>
    </xf>
    <xf numFmtId="3" fontId="5" fillId="36" borderId="11" xfId="0" applyNumberFormat="1" applyFont="1" applyFill="1" applyBorder="1" applyAlignment="1">
      <alignment/>
    </xf>
    <xf numFmtId="0" fontId="1" fillId="11" borderId="11" xfId="0" applyFont="1" applyFill="1" applyBorder="1" applyAlignment="1">
      <alignment/>
    </xf>
    <xf numFmtId="0" fontId="1" fillId="11" borderId="11" xfId="0" applyFont="1" applyFill="1" applyBorder="1" applyAlignment="1">
      <alignment wrapText="1"/>
    </xf>
    <xf numFmtId="49" fontId="1" fillId="11" borderId="11" xfId="0" applyNumberFormat="1" applyFont="1" applyFill="1" applyBorder="1" applyAlignment="1">
      <alignment horizontal="center"/>
    </xf>
    <xf numFmtId="3" fontId="6" fillId="33" borderId="11" xfId="0" applyNumberFormat="1" applyFont="1" applyFill="1" applyBorder="1" applyAlignment="1">
      <alignment/>
    </xf>
    <xf numFmtId="3" fontId="5" fillId="11" borderId="11" xfId="0" applyNumberFormat="1" applyFont="1" applyFill="1" applyBorder="1" applyAlignment="1">
      <alignment/>
    </xf>
    <xf numFmtId="0" fontId="67" fillId="0" borderId="11" xfId="0" applyFont="1" applyBorder="1" applyAlignment="1">
      <alignment/>
    </xf>
    <xf numFmtId="3" fontId="67" fillId="0" borderId="11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2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right"/>
    </xf>
    <xf numFmtId="0" fontId="9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2" fillId="0" borderId="13" xfId="56" applyFont="1" applyBorder="1" applyAlignment="1">
      <alignment horizontal="right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al_KTRSZJ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W61"/>
  <sheetViews>
    <sheetView zoomScale="80" zoomScaleNormal="80" workbookViewId="0" topLeftCell="A1">
      <pane ySplit="4" topLeftCell="A44" activePane="bottomLeft" state="frozen"/>
      <selection pane="topLeft" activeCell="A1" sqref="A1"/>
      <selection pane="bottomLeft" activeCell="A1" sqref="A1:W55"/>
    </sheetView>
  </sheetViews>
  <sheetFormatPr defaultColWidth="9.00390625" defaultRowHeight="12.75"/>
  <cols>
    <col min="1" max="1" width="19.375" style="1" customWidth="1"/>
    <col min="2" max="2" width="39.125" style="1" bestFit="1" customWidth="1"/>
    <col min="3" max="3" width="13.625" style="1" bestFit="1" customWidth="1"/>
    <col min="4" max="4" width="16.875" style="1" customWidth="1"/>
    <col min="5" max="5" width="14.00390625" style="1" customWidth="1"/>
    <col min="6" max="6" width="12.00390625" style="1" customWidth="1"/>
    <col min="7" max="7" width="10.875" style="1" customWidth="1"/>
    <col min="8" max="8" width="11.125" style="1" customWidth="1"/>
    <col min="9" max="9" width="12.375" style="1" customWidth="1"/>
    <col min="10" max="10" width="18.375" style="1" customWidth="1"/>
    <col min="11" max="11" width="12.00390625" style="1" customWidth="1"/>
    <col min="12" max="12" width="15.00390625" style="1" customWidth="1"/>
    <col min="13" max="13" width="11.375" style="1" customWidth="1"/>
    <col min="14" max="14" width="10.125" style="1" customWidth="1"/>
    <col min="15" max="15" width="12.25390625" style="1" customWidth="1"/>
    <col min="16" max="16" width="12.625" style="1" customWidth="1"/>
    <col min="17" max="17" width="9.75390625" style="1" customWidth="1"/>
    <col min="18" max="18" width="9.625" style="1" customWidth="1"/>
    <col min="19" max="19" width="12.75390625" style="1" customWidth="1"/>
    <col min="20" max="20" width="13.00390625" style="1" customWidth="1"/>
    <col min="21" max="21" width="12.625" style="1" customWidth="1"/>
    <col min="22" max="22" width="13.625" style="1" bestFit="1" customWidth="1"/>
    <col min="23" max="23" width="12.25390625" style="133" customWidth="1"/>
    <col min="24" max="24" width="12.375" style="1" bestFit="1" customWidth="1"/>
    <col min="25" max="16384" width="9.125" style="1" customWidth="1"/>
  </cols>
  <sheetData>
    <row r="1" spans="1:23" ht="18.75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 t="s">
        <v>30</v>
      </c>
      <c r="V1" s="107"/>
      <c r="W1" s="129"/>
    </row>
    <row r="2" spans="1:23" ht="36" customHeight="1">
      <c r="A2" s="156" t="s">
        <v>1</v>
      </c>
      <c r="B2" s="157" t="s">
        <v>2</v>
      </c>
      <c r="C2" s="154" t="s">
        <v>14</v>
      </c>
      <c r="D2" s="154"/>
      <c r="E2" s="154"/>
      <c r="F2" s="154"/>
      <c r="G2" s="154"/>
      <c r="H2" s="154"/>
      <c r="I2" s="154"/>
      <c r="J2" s="104" t="s">
        <v>22</v>
      </c>
      <c r="K2" s="155" t="s">
        <v>8</v>
      </c>
      <c r="L2" s="155"/>
      <c r="M2" s="155"/>
      <c r="N2" s="155"/>
      <c r="O2" s="7" t="s">
        <v>12</v>
      </c>
      <c r="P2" s="154" t="s">
        <v>152</v>
      </c>
      <c r="Q2" s="154" t="s">
        <v>26</v>
      </c>
      <c r="R2" s="154" t="s">
        <v>27</v>
      </c>
      <c r="S2" s="154" t="s">
        <v>126</v>
      </c>
      <c r="T2" s="154"/>
      <c r="U2" s="154"/>
      <c r="V2" s="154" t="s">
        <v>28</v>
      </c>
      <c r="W2" s="153" t="s">
        <v>163</v>
      </c>
    </row>
    <row r="3" spans="1:23" ht="12.75" customHeight="1">
      <c r="A3" s="156"/>
      <c r="B3" s="157"/>
      <c r="C3" s="154" t="s">
        <v>13</v>
      </c>
      <c r="D3" s="154" t="s">
        <v>20</v>
      </c>
      <c r="E3" s="154" t="s">
        <v>36</v>
      </c>
      <c r="F3" s="154" t="s">
        <v>29</v>
      </c>
      <c r="G3" s="154" t="s">
        <v>136</v>
      </c>
      <c r="H3" s="154" t="s">
        <v>135</v>
      </c>
      <c r="I3" s="154" t="s">
        <v>21</v>
      </c>
      <c r="J3" s="154" t="s">
        <v>23</v>
      </c>
      <c r="K3" s="154" t="s">
        <v>7</v>
      </c>
      <c r="L3" s="154" t="s">
        <v>24</v>
      </c>
      <c r="M3" s="154" t="s">
        <v>25</v>
      </c>
      <c r="N3" s="154" t="s">
        <v>125</v>
      </c>
      <c r="O3" s="154" t="s">
        <v>9</v>
      </c>
      <c r="P3" s="154"/>
      <c r="Q3" s="154"/>
      <c r="R3" s="154"/>
      <c r="S3" s="154" t="s">
        <v>151</v>
      </c>
      <c r="T3" s="154" t="s">
        <v>129</v>
      </c>
      <c r="U3" s="154" t="s">
        <v>130</v>
      </c>
      <c r="V3" s="154"/>
      <c r="W3" s="153"/>
    </row>
    <row r="4" spans="1:23" ht="58.5" customHeight="1">
      <c r="A4" s="156"/>
      <c r="B4" s="157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3"/>
    </row>
    <row r="5" spans="1:49" s="49" customFormat="1" ht="37.5" customHeight="1">
      <c r="A5" s="34"/>
      <c r="B5" s="34" t="s">
        <v>155</v>
      </c>
      <c r="C5" s="35">
        <v>53806696</v>
      </c>
      <c r="D5" s="35">
        <v>68661800</v>
      </c>
      <c r="E5" s="35">
        <v>34624033</v>
      </c>
      <c r="F5" s="35">
        <v>2749120</v>
      </c>
      <c r="G5" s="35">
        <v>0</v>
      </c>
      <c r="H5" s="35">
        <v>0</v>
      </c>
      <c r="I5" s="35">
        <v>26285670</v>
      </c>
      <c r="J5" s="35">
        <v>243884031</v>
      </c>
      <c r="K5" s="35">
        <v>23500000</v>
      </c>
      <c r="L5" s="35">
        <v>55000000</v>
      </c>
      <c r="M5" s="35">
        <v>7000000</v>
      </c>
      <c r="N5" s="35">
        <v>200000</v>
      </c>
      <c r="O5" s="35">
        <v>12214150</v>
      </c>
      <c r="P5" s="35">
        <v>6051600</v>
      </c>
      <c r="Q5" s="35">
        <v>0</v>
      </c>
      <c r="R5" s="35">
        <v>195095</v>
      </c>
      <c r="S5" s="35">
        <v>74940000</v>
      </c>
      <c r="T5" s="35">
        <v>0</v>
      </c>
      <c r="U5" s="35">
        <v>97713758</v>
      </c>
      <c r="V5" s="35">
        <f>SUM(C5:U5)</f>
        <v>706825953</v>
      </c>
      <c r="W5" s="36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</row>
    <row r="6" spans="1:23" s="54" customFormat="1" ht="71.25" customHeight="1" hidden="1">
      <c r="A6" s="15" t="s">
        <v>157</v>
      </c>
      <c r="B6" s="44" t="s">
        <v>158</v>
      </c>
      <c r="C6" s="9"/>
      <c r="D6" s="9"/>
      <c r="E6" s="9"/>
      <c r="F6" s="9"/>
      <c r="G6" s="9">
        <v>340400</v>
      </c>
      <c r="H6" s="9"/>
      <c r="I6" s="9"/>
      <c r="J6" s="9"/>
      <c r="K6" s="9"/>
      <c r="L6" s="9"/>
      <c r="M6" s="9"/>
      <c r="N6" s="9"/>
      <c r="O6" s="9"/>
      <c r="P6" s="8"/>
      <c r="Q6" s="8"/>
      <c r="R6" s="8"/>
      <c r="S6" s="8"/>
      <c r="T6" s="8"/>
      <c r="U6" s="8"/>
      <c r="V6" s="9">
        <f aca="true" t="shared" si="0" ref="V6:V15">SUM(C6:U6)</f>
        <v>340400</v>
      </c>
      <c r="W6" s="98" t="s">
        <v>172</v>
      </c>
    </row>
    <row r="7" spans="1:49" s="3" customFormat="1" ht="37.5" customHeight="1" hidden="1">
      <c r="A7" s="15" t="s">
        <v>192</v>
      </c>
      <c r="B7" s="44" t="s">
        <v>162</v>
      </c>
      <c r="C7" s="10"/>
      <c r="D7" s="9"/>
      <c r="E7" s="9"/>
      <c r="F7" s="9"/>
      <c r="G7" s="9">
        <v>302260</v>
      </c>
      <c r="H7" s="9"/>
      <c r="I7" s="9"/>
      <c r="J7" s="44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>
        <f t="shared" si="0"/>
        <v>302260</v>
      </c>
      <c r="W7" s="98" t="s">
        <v>172</v>
      </c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s="3" customFormat="1" ht="37.5" customHeight="1" hidden="1">
      <c r="A8" s="89"/>
      <c r="B8" s="25" t="s">
        <v>170</v>
      </c>
      <c r="C8" s="10"/>
      <c r="D8" s="9"/>
      <c r="E8" s="9"/>
      <c r="F8" s="9"/>
      <c r="G8" s="9"/>
      <c r="H8" s="9"/>
      <c r="I8" s="9"/>
      <c r="J8" s="97">
        <v>1385888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>
        <f t="shared" si="0"/>
        <v>1385888</v>
      </c>
      <c r="W8" s="98" t="s">
        <v>165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s="3" customFormat="1" ht="37.5" customHeight="1" hidden="1">
      <c r="A9" s="15"/>
      <c r="B9" s="30" t="s">
        <v>176</v>
      </c>
      <c r="C9" s="10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>
        <v>2842000</v>
      </c>
      <c r="U9" s="9"/>
      <c r="V9" s="9">
        <f t="shared" si="0"/>
        <v>2842000</v>
      </c>
      <c r="W9" s="98" t="s">
        <v>172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s="3" customFormat="1" ht="48" customHeight="1" hidden="1">
      <c r="A10" s="15"/>
      <c r="B10" s="30" t="s">
        <v>182</v>
      </c>
      <c r="C10" s="10"/>
      <c r="D10" s="9"/>
      <c r="E10" s="9"/>
      <c r="F10" s="9"/>
      <c r="G10" s="9"/>
      <c r="H10" s="9"/>
      <c r="I10" s="9"/>
      <c r="J10" s="30"/>
      <c r="K10" s="9"/>
      <c r="L10" s="9"/>
      <c r="M10" s="9"/>
      <c r="N10" s="9"/>
      <c r="O10" s="9"/>
      <c r="P10" s="9"/>
      <c r="Q10" s="9"/>
      <c r="R10" s="9"/>
      <c r="S10" s="9"/>
      <c r="T10" s="9"/>
      <c r="U10" s="9">
        <v>-1517636</v>
      </c>
      <c r="V10" s="9">
        <f t="shared" si="0"/>
        <v>-1517636</v>
      </c>
      <c r="W10" s="130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s="3" customFormat="1" ht="42" customHeight="1" hidden="1">
      <c r="A11" s="14"/>
      <c r="B11" s="14" t="s">
        <v>185</v>
      </c>
      <c r="C11" s="10"/>
      <c r="D11" s="9"/>
      <c r="E11" s="9"/>
      <c r="F11" s="9"/>
      <c r="G11" s="9"/>
      <c r="H11" s="9"/>
      <c r="I11" s="9"/>
      <c r="J11" s="102">
        <v>16640015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>
        <f t="shared" si="0"/>
        <v>16640015</v>
      </c>
      <c r="W11" s="130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s="3" customFormat="1" ht="37.5" customHeight="1" hidden="1">
      <c r="A12" s="11"/>
      <c r="B12" s="14" t="s">
        <v>220</v>
      </c>
      <c r="C12" s="10"/>
      <c r="D12" s="9"/>
      <c r="E12" s="9"/>
      <c r="F12" s="9"/>
      <c r="G12" s="9"/>
      <c r="H12" s="9"/>
      <c r="I12" s="9"/>
      <c r="J12" s="12"/>
      <c r="K12" s="9"/>
      <c r="L12" s="9"/>
      <c r="M12" s="9"/>
      <c r="N12" s="9"/>
      <c r="O12" s="9">
        <v>4637412</v>
      </c>
      <c r="P12" s="9">
        <v>17175600</v>
      </c>
      <c r="Q12" s="9"/>
      <c r="R12" s="9"/>
      <c r="S12" s="9"/>
      <c r="T12" s="9"/>
      <c r="U12" s="9"/>
      <c r="V12" s="9">
        <f t="shared" si="0"/>
        <v>21813012</v>
      </c>
      <c r="W12" s="130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3" customFormat="1" ht="37.5" customHeight="1" hidden="1">
      <c r="A13" s="11"/>
      <c r="B13" s="14"/>
      <c r="C13" s="10"/>
      <c r="D13" s="9"/>
      <c r="E13" s="9"/>
      <c r="F13" s="9"/>
      <c r="G13" s="9"/>
      <c r="H13" s="9"/>
      <c r="I13" s="9"/>
      <c r="J13" s="12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>
        <f t="shared" si="0"/>
        <v>0</v>
      </c>
      <c r="W13" s="130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3" customFormat="1" ht="47.25" customHeight="1" hidden="1">
      <c r="A14" s="11"/>
      <c r="B14" s="30"/>
      <c r="C14" s="10"/>
      <c r="D14" s="9"/>
      <c r="E14" s="9"/>
      <c r="F14" s="9"/>
      <c r="G14" s="9"/>
      <c r="H14" s="9"/>
      <c r="I14" s="9"/>
      <c r="J14" s="12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>
        <f t="shared" si="0"/>
        <v>0</v>
      </c>
      <c r="W14" s="130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s="3" customFormat="1" ht="47.25" customHeight="1" hidden="1">
      <c r="A15" s="11"/>
      <c r="B15" s="44"/>
      <c r="C15" s="10"/>
      <c r="D15" s="9"/>
      <c r="E15" s="9"/>
      <c r="F15" s="9"/>
      <c r="G15" s="9"/>
      <c r="H15" s="9"/>
      <c r="I15" s="9"/>
      <c r="J15" s="12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>
        <f t="shared" si="0"/>
        <v>0</v>
      </c>
      <c r="W15" s="131">
        <f>V5-Kiadások!S5</f>
        <v>0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s="6" customFormat="1" ht="33" customHeight="1" hidden="1">
      <c r="A16" s="45"/>
      <c r="B16" s="12" t="s">
        <v>16</v>
      </c>
      <c r="C16" s="13">
        <f>SUM(C6:C15)</f>
        <v>0</v>
      </c>
      <c r="D16" s="13">
        <f aca="true" t="shared" si="1" ref="D16:T16">SUM(D6:D15)</f>
        <v>0</v>
      </c>
      <c r="E16" s="13">
        <f t="shared" si="1"/>
        <v>0</v>
      </c>
      <c r="F16" s="13">
        <f t="shared" si="1"/>
        <v>0</v>
      </c>
      <c r="G16" s="13">
        <f t="shared" si="1"/>
        <v>642660</v>
      </c>
      <c r="H16" s="13">
        <f t="shared" si="1"/>
        <v>0</v>
      </c>
      <c r="I16" s="13">
        <f t="shared" si="1"/>
        <v>0</v>
      </c>
      <c r="J16" s="13">
        <f t="shared" si="1"/>
        <v>18025903</v>
      </c>
      <c r="K16" s="13">
        <f t="shared" si="1"/>
        <v>0</v>
      </c>
      <c r="L16" s="13">
        <f t="shared" si="1"/>
        <v>0</v>
      </c>
      <c r="M16" s="13">
        <f t="shared" si="1"/>
        <v>0</v>
      </c>
      <c r="N16" s="13">
        <f t="shared" si="1"/>
        <v>0</v>
      </c>
      <c r="O16" s="13">
        <f t="shared" si="1"/>
        <v>4637412</v>
      </c>
      <c r="P16" s="13">
        <f t="shared" si="1"/>
        <v>17175600</v>
      </c>
      <c r="Q16" s="13">
        <f t="shared" si="1"/>
        <v>0</v>
      </c>
      <c r="R16" s="13">
        <f t="shared" si="1"/>
        <v>0</v>
      </c>
      <c r="S16" s="13">
        <f t="shared" si="1"/>
        <v>0</v>
      </c>
      <c r="T16" s="13">
        <f t="shared" si="1"/>
        <v>2842000</v>
      </c>
      <c r="U16" s="13">
        <f>SUM(U6:U15)</f>
        <v>-1517636</v>
      </c>
      <c r="V16" s="13">
        <f>SUM(V6:V15)</f>
        <v>41805939</v>
      </c>
      <c r="W16" s="132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</row>
    <row r="17" spans="1:24" s="4" customFormat="1" ht="33.75" customHeight="1" hidden="1">
      <c r="A17" s="58"/>
      <c r="B17" s="59" t="s">
        <v>156</v>
      </c>
      <c r="C17" s="43">
        <f>SUM(C5,C16)</f>
        <v>53806696</v>
      </c>
      <c r="D17" s="43">
        <f aca="true" t="shared" si="2" ref="D17:U17">SUM(D5,D16)</f>
        <v>68661800</v>
      </c>
      <c r="E17" s="43">
        <f t="shared" si="2"/>
        <v>34624033</v>
      </c>
      <c r="F17" s="43">
        <f t="shared" si="2"/>
        <v>2749120</v>
      </c>
      <c r="G17" s="43">
        <f t="shared" si="2"/>
        <v>642660</v>
      </c>
      <c r="H17" s="43">
        <f t="shared" si="2"/>
        <v>0</v>
      </c>
      <c r="I17" s="43">
        <f t="shared" si="2"/>
        <v>26285670</v>
      </c>
      <c r="J17" s="43">
        <f t="shared" si="2"/>
        <v>261909934</v>
      </c>
      <c r="K17" s="43">
        <f t="shared" si="2"/>
        <v>23500000</v>
      </c>
      <c r="L17" s="43">
        <f t="shared" si="2"/>
        <v>55000000</v>
      </c>
      <c r="M17" s="43">
        <f t="shared" si="2"/>
        <v>7000000</v>
      </c>
      <c r="N17" s="43">
        <f t="shared" si="2"/>
        <v>200000</v>
      </c>
      <c r="O17" s="43">
        <f t="shared" si="2"/>
        <v>16851562</v>
      </c>
      <c r="P17" s="43">
        <f t="shared" si="2"/>
        <v>23227200</v>
      </c>
      <c r="Q17" s="43">
        <f t="shared" si="2"/>
        <v>0</v>
      </c>
      <c r="R17" s="43">
        <f t="shared" si="2"/>
        <v>195095</v>
      </c>
      <c r="S17" s="43">
        <f t="shared" si="2"/>
        <v>74940000</v>
      </c>
      <c r="T17" s="43">
        <f t="shared" si="2"/>
        <v>2842000</v>
      </c>
      <c r="U17" s="43">
        <f t="shared" si="2"/>
        <v>96196122</v>
      </c>
      <c r="V17" s="43">
        <f>SUM(V5,V16)</f>
        <v>748631892</v>
      </c>
      <c r="W17" s="42"/>
      <c r="X17" s="103">
        <f>V17-Kiadások!S34</f>
        <v>0</v>
      </c>
    </row>
    <row r="18" spans="1:49" s="3" customFormat="1" ht="47.25" customHeight="1" hidden="1">
      <c r="A18" s="45" t="s">
        <v>216</v>
      </c>
      <c r="B18" s="12" t="s">
        <v>221</v>
      </c>
      <c r="C18" s="10"/>
      <c r="D18" s="9"/>
      <c r="E18" s="9"/>
      <c r="F18" s="9"/>
      <c r="G18" s="9"/>
      <c r="H18" s="9"/>
      <c r="I18" s="9"/>
      <c r="J18" s="12"/>
      <c r="K18" s="9"/>
      <c r="L18" s="9"/>
      <c r="M18" s="9"/>
      <c r="N18" s="9"/>
      <c r="O18" s="9">
        <v>839764</v>
      </c>
      <c r="P18" s="9">
        <v>3110236</v>
      </c>
      <c r="Q18" s="9"/>
      <c r="R18" s="9"/>
      <c r="S18" s="9"/>
      <c r="T18" s="9"/>
      <c r="U18" s="9"/>
      <c r="V18" s="9">
        <f>SUM(C18:U18)</f>
        <v>3950000</v>
      </c>
      <c r="W18" s="131" t="s">
        <v>165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s="3" customFormat="1" ht="47.25" customHeight="1" hidden="1">
      <c r="A19" s="45" t="s">
        <v>225</v>
      </c>
      <c r="B19" s="12" t="s">
        <v>213</v>
      </c>
      <c r="C19" s="10"/>
      <c r="D19" s="9"/>
      <c r="E19" s="9"/>
      <c r="F19" s="9"/>
      <c r="G19" s="9">
        <v>121863</v>
      </c>
      <c r="H19" s="9"/>
      <c r="I19" s="9"/>
      <c r="J19" s="12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>
        <f>SUM(C19:U19)</f>
        <v>121863</v>
      </c>
      <c r="W19" s="131" t="s">
        <v>172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s="3" customFormat="1" ht="47.25" customHeight="1" hidden="1">
      <c r="A20" s="45" t="s">
        <v>217</v>
      </c>
      <c r="B20" s="12" t="s">
        <v>226</v>
      </c>
      <c r="C20" s="10"/>
      <c r="D20" s="9"/>
      <c r="E20" s="9"/>
      <c r="F20" s="9"/>
      <c r="G20" s="9"/>
      <c r="H20" s="9"/>
      <c r="I20" s="9"/>
      <c r="J20" s="12"/>
      <c r="K20" s="9"/>
      <c r="L20" s="9"/>
      <c r="M20" s="9"/>
      <c r="N20" s="9"/>
      <c r="O20" s="9">
        <v>839764</v>
      </c>
      <c r="P20" s="9">
        <v>3110236</v>
      </c>
      <c r="Q20" s="9"/>
      <c r="R20" s="9"/>
      <c r="S20" s="9"/>
      <c r="T20" s="9"/>
      <c r="U20" s="9"/>
      <c r="V20" s="9">
        <f>SUM(C20:U20)</f>
        <v>3950000</v>
      </c>
      <c r="W20" s="131" t="s">
        <v>165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s="3" customFormat="1" ht="47.25" customHeight="1" hidden="1">
      <c r="A21" s="45" t="s">
        <v>222</v>
      </c>
      <c r="B21" s="12" t="s">
        <v>227</v>
      </c>
      <c r="C21" s="10"/>
      <c r="D21" s="9"/>
      <c r="E21" s="9"/>
      <c r="F21" s="9"/>
      <c r="G21" s="9"/>
      <c r="H21" s="9"/>
      <c r="I21" s="9"/>
      <c r="J21" s="12"/>
      <c r="K21" s="9"/>
      <c r="L21" s="9"/>
      <c r="M21" s="9"/>
      <c r="N21" s="9"/>
      <c r="O21" s="9">
        <v>839764</v>
      </c>
      <c r="P21" s="9">
        <v>3110236</v>
      </c>
      <c r="Q21" s="9"/>
      <c r="R21" s="9"/>
      <c r="S21" s="9"/>
      <c r="T21" s="9"/>
      <c r="U21" s="9"/>
      <c r="V21" s="9">
        <f>SUM(C21:U21)</f>
        <v>3950000</v>
      </c>
      <c r="W21" s="131" t="s">
        <v>165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s="3" customFormat="1" ht="47.25" customHeight="1" hidden="1">
      <c r="A22" s="11"/>
      <c r="B22" s="44" t="s">
        <v>237</v>
      </c>
      <c r="C22" s="10"/>
      <c r="D22" s="9"/>
      <c r="E22" s="9"/>
      <c r="F22" s="9"/>
      <c r="G22" s="9"/>
      <c r="H22" s="9"/>
      <c r="I22" s="9"/>
      <c r="J22" s="12"/>
      <c r="K22" s="9"/>
      <c r="L22" s="9"/>
      <c r="M22" s="9"/>
      <c r="N22" s="9"/>
      <c r="O22" s="9">
        <v>4339026</v>
      </c>
      <c r="P22" s="9"/>
      <c r="Q22" s="9"/>
      <c r="R22" s="9"/>
      <c r="S22" s="9"/>
      <c r="T22" s="9"/>
      <c r="U22" s="9"/>
      <c r="V22" s="9">
        <f>SUM(C22:U22)</f>
        <v>4339026</v>
      </c>
      <c r="W22" s="131" t="s">
        <v>165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6" customFormat="1" ht="33" customHeight="1" hidden="1">
      <c r="A23" s="45"/>
      <c r="B23" s="12" t="s">
        <v>16</v>
      </c>
      <c r="C23" s="13">
        <f aca="true" t="shared" si="3" ref="C23:U23">SUM(C18:C22)</f>
        <v>0</v>
      </c>
      <c r="D23" s="13">
        <f t="shared" si="3"/>
        <v>0</v>
      </c>
      <c r="E23" s="13">
        <f t="shared" si="3"/>
        <v>0</v>
      </c>
      <c r="F23" s="13">
        <f t="shared" si="3"/>
        <v>0</v>
      </c>
      <c r="G23" s="13">
        <f t="shared" si="3"/>
        <v>121863</v>
      </c>
      <c r="H23" s="13">
        <f t="shared" si="3"/>
        <v>0</v>
      </c>
      <c r="I23" s="13">
        <f t="shared" si="3"/>
        <v>0</v>
      </c>
      <c r="J23" s="13">
        <f t="shared" si="3"/>
        <v>0</v>
      </c>
      <c r="K23" s="13">
        <f t="shared" si="3"/>
        <v>0</v>
      </c>
      <c r="L23" s="13">
        <f t="shared" si="3"/>
        <v>0</v>
      </c>
      <c r="M23" s="13">
        <f t="shared" si="3"/>
        <v>0</v>
      </c>
      <c r="N23" s="13">
        <f t="shared" si="3"/>
        <v>0</v>
      </c>
      <c r="O23" s="13">
        <f t="shared" si="3"/>
        <v>6858318</v>
      </c>
      <c r="P23" s="13">
        <f t="shared" si="3"/>
        <v>9330708</v>
      </c>
      <c r="Q23" s="13">
        <f t="shared" si="3"/>
        <v>0</v>
      </c>
      <c r="R23" s="13">
        <f t="shared" si="3"/>
        <v>0</v>
      </c>
      <c r="S23" s="13">
        <f t="shared" si="3"/>
        <v>0</v>
      </c>
      <c r="T23" s="13">
        <f t="shared" si="3"/>
        <v>0</v>
      </c>
      <c r="U23" s="13">
        <f t="shared" si="3"/>
        <v>0</v>
      </c>
      <c r="V23" s="13">
        <f>SUM(V18:V22)</f>
        <v>16310889</v>
      </c>
      <c r="W23" s="132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</row>
    <row r="24" spans="1:24" s="4" customFormat="1" ht="33.75" customHeight="1" hidden="1">
      <c r="A24" s="58"/>
      <c r="B24" s="59" t="s">
        <v>214</v>
      </c>
      <c r="C24" s="43">
        <f aca="true" t="shared" si="4" ref="C24:U24">SUM(C17,C23)</f>
        <v>53806696</v>
      </c>
      <c r="D24" s="43">
        <f t="shared" si="4"/>
        <v>68661800</v>
      </c>
      <c r="E24" s="43">
        <f t="shared" si="4"/>
        <v>34624033</v>
      </c>
      <c r="F24" s="43">
        <f t="shared" si="4"/>
        <v>2749120</v>
      </c>
      <c r="G24" s="43">
        <f t="shared" si="4"/>
        <v>764523</v>
      </c>
      <c r="H24" s="43">
        <f t="shared" si="4"/>
        <v>0</v>
      </c>
      <c r="I24" s="43">
        <f t="shared" si="4"/>
        <v>26285670</v>
      </c>
      <c r="J24" s="43">
        <f t="shared" si="4"/>
        <v>261909934</v>
      </c>
      <c r="K24" s="43">
        <f t="shared" si="4"/>
        <v>23500000</v>
      </c>
      <c r="L24" s="43">
        <f t="shared" si="4"/>
        <v>55000000</v>
      </c>
      <c r="M24" s="43">
        <f t="shared" si="4"/>
        <v>7000000</v>
      </c>
      <c r="N24" s="43">
        <f t="shared" si="4"/>
        <v>200000</v>
      </c>
      <c r="O24" s="43">
        <f t="shared" si="4"/>
        <v>23709880</v>
      </c>
      <c r="P24" s="43">
        <f t="shared" si="4"/>
        <v>32557908</v>
      </c>
      <c r="Q24" s="43">
        <f t="shared" si="4"/>
        <v>0</v>
      </c>
      <c r="R24" s="43">
        <f t="shared" si="4"/>
        <v>195095</v>
      </c>
      <c r="S24" s="43">
        <f t="shared" si="4"/>
        <v>74940000</v>
      </c>
      <c r="T24" s="43">
        <f t="shared" si="4"/>
        <v>2842000</v>
      </c>
      <c r="U24" s="43">
        <f t="shared" si="4"/>
        <v>96196122</v>
      </c>
      <c r="V24" s="43">
        <f>SUM(V17,V23)</f>
        <v>764942781</v>
      </c>
      <c r="W24" s="42"/>
      <c r="X24" s="103">
        <f>V24-Kiadások!S61</f>
        <v>0</v>
      </c>
    </row>
    <row r="25" spans="1:23" ht="39.75" customHeight="1" hidden="1">
      <c r="A25" s="11"/>
      <c r="B25" s="128" t="s">
        <v>280</v>
      </c>
      <c r="C25" s="107"/>
      <c r="D25" s="107"/>
      <c r="E25" s="107"/>
      <c r="F25" s="107"/>
      <c r="G25" s="107"/>
      <c r="H25" s="107"/>
      <c r="I25" s="13">
        <v>2512760</v>
      </c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9">
        <f aca="true" t="shared" si="5" ref="V25:V32">SUM(C25:U25)</f>
        <v>2512760</v>
      </c>
      <c r="W25" s="131" t="s">
        <v>286</v>
      </c>
    </row>
    <row r="26" spans="1:23" ht="39.75" customHeight="1" hidden="1">
      <c r="A26" s="45"/>
      <c r="B26" s="128" t="s">
        <v>281</v>
      </c>
      <c r="C26" s="107"/>
      <c r="D26" s="107"/>
      <c r="E26" s="107"/>
      <c r="F26" s="107"/>
      <c r="G26" s="107"/>
      <c r="H26" s="107"/>
      <c r="I26" s="13">
        <v>1693638</v>
      </c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9">
        <f t="shared" si="5"/>
        <v>1693638</v>
      </c>
      <c r="W26" s="131" t="s">
        <v>286</v>
      </c>
    </row>
    <row r="27" spans="1:23" ht="39.75" customHeight="1" hidden="1">
      <c r="A27" s="11"/>
      <c r="B27" s="44" t="s">
        <v>288</v>
      </c>
      <c r="C27" s="107"/>
      <c r="D27" s="107"/>
      <c r="E27" s="107"/>
      <c r="F27" s="107"/>
      <c r="G27" s="107"/>
      <c r="H27" s="107"/>
      <c r="I27" s="13">
        <v>6129900</v>
      </c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9">
        <f t="shared" si="5"/>
        <v>6129900</v>
      </c>
      <c r="W27" s="131" t="s">
        <v>165</v>
      </c>
    </row>
    <row r="28" spans="1:23" ht="39.75" customHeight="1" hidden="1">
      <c r="A28" s="45"/>
      <c r="B28" s="44" t="s">
        <v>290</v>
      </c>
      <c r="C28" s="107"/>
      <c r="D28" s="107"/>
      <c r="E28" s="107"/>
      <c r="F28" s="107"/>
      <c r="G28" s="107"/>
      <c r="H28" s="107"/>
      <c r="I28" s="13">
        <v>132000</v>
      </c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9">
        <f t="shared" si="5"/>
        <v>132000</v>
      </c>
      <c r="W28" s="131">
        <v>107060</v>
      </c>
    </row>
    <row r="29" spans="1:23" ht="39.75" customHeight="1" hidden="1">
      <c r="A29" s="11"/>
      <c r="B29" s="12" t="s">
        <v>314</v>
      </c>
      <c r="C29" s="107"/>
      <c r="D29" s="107"/>
      <c r="E29" s="107"/>
      <c r="F29" s="107"/>
      <c r="G29" s="107"/>
      <c r="H29" s="107"/>
      <c r="I29" s="107"/>
      <c r="J29" s="13">
        <v>268000</v>
      </c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9">
        <f t="shared" si="5"/>
        <v>268000</v>
      </c>
      <c r="W29" s="131" t="s">
        <v>165</v>
      </c>
    </row>
    <row r="30" spans="1:23" ht="39.75" customHeight="1" hidden="1">
      <c r="A30" s="45"/>
      <c r="B30" s="12" t="s">
        <v>293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3">
        <v>-2500000</v>
      </c>
      <c r="P30" s="107"/>
      <c r="Q30" s="107"/>
      <c r="R30" s="107"/>
      <c r="S30" s="107"/>
      <c r="T30" s="135"/>
      <c r="U30" s="135"/>
      <c r="V30" s="9">
        <f t="shared" si="5"/>
        <v>-2500000</v>
      </c>
      <c r="W30" s="131" t="s">
        <v>165</v>
      </c>
    </row>
    <row r="31" spans="1:23" ht="39.75" customHeight="1" hidden="1">
      <c r="A31" s="45"/>
      <c r="B31" s="12" t="s">
        <v>317</v>
      </c>
      <c r="C31" s="107"/>
      <c r="D31" s="107"/>
      <c r="E31" s="107"/>
      <c r="F31" s="107"/>
      <c r="G31" s="13">
        <v>750000</v>
      </c>
      <c r="H31" s="107"/>
      <c r="I31" s="107"/>
      <c r="J31" s="107"/>
      <c r="K31" s="107"/>
      <c r="L31" s="107"/>
      <c r="M31" s="107"/>
      <c r="N31" s="107"/>
      <c r="O31" s="13"/>
      <c r="P31" s="107"/>
      <c r="Q31" s="107"/>
      <c r="R31" s="107"/>
      <c r="S31" s="107"/>
      <c r="T31" s="135"/>
      <c r="U31" s="135"/>
      <c r="V31" s="9">
        <f t="shared" si="5"/>
        <v>750000</v>
      </c>
      <c r="W31" s="131" t="s">
        <v>165</v>
      </c>
    </row>
    <row r="32" spans="1:23" ht="39.75" customHeight="1" hidden="1">
      <c r="A32" s="11"/>
      <c r="B32" s="12" t="s">
        <v>303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>
        <v>10</v>
      </c>
      <c r="U32" s="107">
        <v>-10</v>
      </c>
      <c r="V32" s="9">
        <f t="shared" si="5"/>
        <v>0</v>
      </c>
      <c r="W32" s="129"/>
    </row>
    <row r="33" spans="1:49" s="6" customFormat="1" ht="33" customHeight="1" hidden="1">
      <c r="A33" s="58"/>
      <c r="B33" s="58" t="s">
        <v>16</v>
      </c>
      <c r="C33" s="58">
        <f aca="true" t="shared" si="6" ref="C33:H33">SUM(C27:C32)</f>
        <v>0</v>
      </c>
      <c r="D33" s="58">
        <f t="shared" si="6"/>
        <v>0</v>
      </c>
      <c r="E33" s="58">
        <f t="shared" si="6"/>
        <v>0</v>
      </c>
      <c r="F33" s="58">
        <f t="shared" si="6"/>
        <v>0</v>
      </c>
      <c r="G33" s="139">
        <f t="shared" si="6"/>
        <v>750000</v>
      </c>
      <c r="H33" s="139">
        <f t="shared" si="6"/>
        <v>0</v>
      </c>
      <c r="I33" s="139">
        <f aca="true" t="shared" si="7" ref="I33:V33">SUM(I25:I32)</f>
        <v>10468298</v>
      </c>
      <c r="J33" s="139">
        <f t="shared" si="7"/>
        <v>268000</v>
      </c>
      <c r="K33" s="139">
        <f t="shared" si="7"/>
        <v>0</v>
      </c>
      <c r="L33" s="139">
        <f t="shared" si="7"/>
        <v>0</v>
      </c>
      <c r="M33" s="139">
        <f t="shared" si="7"/>
        <v>0</v>
      </c>
      <c r="N33" s="139">
        <f t="shared" si="7"/>
        <v>0</v>
      </c>
      <c r="O33" s="139">
        <f t="shared" si="7"/>
        <v>-2500000</v>
      </c>
      <c r="P33" s="139">
        <f t="shared" si="7"/>
        <v>0</v>
      </c>
      <c r="Q33" s="139">
        <f t="shared" si="7"/>
        <v>0</v>
      </c>
      <c r="R33" s="139">
        <f t="shared" si="7"/>
        <v>0</v>
      </c>
      <c r="S33" s="139">
        <f t="shared" si="7"/>
        <v>0</v>
      </c>
      <c r="T33" s="139">
        <f t="shared" si="7"/>
        <v>10</v>
      </c>
      <c r="U33" s="139">
        <f t="shared" si="7"/>
        <v>-10</v>
      </c>
      <c r="V33" s="139">
        <f t="shared" si="7"/>
        <v>8986298</v>
      </c>
      <c r="W33" s="58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</row>
    <row r="34" spans="1:24" s="4" customFormat="1" ht="33.75" customHeight="1">
      <c r="A34" s="58"/>
      <c r="B34" s="59" t="s">
        <v>306</v>
      </c>
      <c r="C34" s="43">
        <f>SUM(C24,C33)</f>
        <v>53806696</v>
      </c>
      <c r="D34" s="43">
        <f aca="true" t="shared" si="8" ref="D34:U34">SUM(D24,D33)</f>
        <v>68661800</v>
      </c>
      <c r="E34" s="43">
        <f t="shared" si="8"/>
        <v>34624033</v>
      </c>
      <c r="F34" s="43">
        <f t="shared" si="8"/>
        <v>2749120</v>
      </c>
      <c r="G34" s="43">
        <f t="shared" si="8"/>
        <v>1514523</v>
      </c>
      <c r="H34" s="43">
        <f t="shared" si="8"/>
        <v>0</v>
      </c>
      <c r="I34" s="43">
        <f t="shared" si="8"/>
        <v>36753968</v>
      </c>
      <c r="J34" s="43">
        <f t="shared" si="8"/>
        <v>262177934</v>
      </c>
      <c r="K34" s="43">
        <f t="shared" si="8"/>
        <v>23500000</v>
      </c>
      <c r="L34" s="43">
        <f t="shared" si="8"/>
        <v>55000000</v>
      </c>
      <c r="M34" s="43">
        <f t="shared" si="8"/>
        <v>7000000</v>
      </c>
      <c r="N34" s="43">
        <f t="shared" si="8"/>
        <v>200000</v>
      </c>
      <c r="O34" s="43">
        <f t="shared" si="8"/>
        <v>21209880</v>
      </c>
      <c r="P34" s="43">
        <f t="shared" si="8"/>
        <v>32557908</v>
      </c>
      <c r="Q34" s="43">
        <f t="shared" si="8"/>
        <v>0</v>
      </c>
      <c r="R34" s="43">
        <f t="shared" si="8"/>
        <v>195095</v>
      </c>
      <c r="S34" s="43">
        <f t="shared" si="8"/>
        <v>74940000</v>
      </c>
      <c r="T34" s="43">
        <f t="shared" si="8"/>
        <v>2842010</v>
      </c>
      <c r="U34" s="43">
        <f t="shared" si="8"/>
        <v>96196112</v>
      </c>
      <c r="V34" s="136">
        <f>SUM(V24,V33)</f>
        <v>773929079</v>
      </c>
      <c r="W34" s="42"/>
      <c r="X34" s="103">
        <f>V34-Kiadások!S83</f>
        <v>0</v>
      </c>
    </row>
    <row r="35" spans="1:23" ht="39.75" customHeight="1">
      <c r="A35" s="45"/>
      <c r="B35" s="12" t="s">
        <v>325</v>
      </c>
      <c r="C35" s="107"/>
      <c r="D35" s="107"/>
      <c r="E35" s="107"/>
      <c r="F35" s="107"/>
      <c r="G35" s="13"/>
      <c r="H35" s="13"/>
      <c r="I35" s="13">
        <v>59750</v>
      </c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35">
        <f>SUM(C35:U35)</f>
        <v>59750</v>
      </c>
      <c r="W35" s="151" t="s">
        <v>361</v>
      </c>
    </row>
    <row r="36" spans="1:23" ht="39.75" customHeight="1">
      <c r="A36" s="11"/>
      <c r="B36" s="111" t="s">
        <v>323</v>
      </c>
      <c r="C36" s="107"/>
      <c r="D36" s="107"/>
      <c r="E36" s="107"/>
      <c r="F36" s="107"/>
      <c r="G36" s="13"/>
      <c r="H36" s="13">
        <v>874004</v>
      </c>
      <c r="I36" s="13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35">
        <f aca="true" t="shared" si="9" ref="V36:V53">SUM(C36:U36)</f>
        <v>874004</v>
      </c>
      <c r="W36" s="150" t="s">
        <v>358</v>
      </c>
    </row>
    <row r="37" spans="1:23" ht="39.75" customHeight="1">
      <c r="A37" s="45"/>
      <c r="B37" s="111" t="s">
        <v>342</v>
      </c>
      <c r="C37" s="107"/>
      <c r="D37" s="107"/>
      <c r="E37" s="107"/>
      <c r="F37" s="107"/>
      <c r="G37" s="107"/>
      <c r="H37" s="107"/>
      <c r="I37" s="13">
        <v>-450000</v>
      </c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35">
        <f t="shared" si="9"/>
        <v>-450000</v>
      </c>
      <c r="W37" s="151" t="s">
        <v>361</v>
      </c>
    </row>
    <row r="38" spans="1:23" ht="39.75" customHeight="1">
      <c r="A38" s="45"/>
      <c r="B38" s="111" t="s">
        <v>343</v>
      </c>
      <c r="C38" s="107"/>
      <c r="D38" s="107"/>
      <c r="E38" s="107"/>
      <c r="F38" s="107"/>
      <c r="G38" s="107"/>
      <c r="H38" s="107"/>
      <c r="I38" s="13">
        <v>1150000</v>
      </c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35">
        <f t="shared" si="9"/>
        <v>1150000</v>
      </c>
      <c r="W38" s="151" t="s">
        <v>361</v>
      </c>
    </row>
    <row r="39" spans="1:24" ht="39.75" customHeight="1">
      <c r="A39" s="11"/>
      <c r="B39" s="111" t="s">
        <v>324</v>
      </c>
      <c r="C39" s="107"/>
      <c r="D39" s="107"/>
      <c r="E39" s="107"/>
      <c r="F39" s="107"/>
      <c r="G39" s="13">
        <v>28440</v>
      </c>
      <c r="H39" s="13"/>
      <c r="I39" s="13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35">
        <f t="shared" si="9"/>
        <v>28440</v>
      </c>
      <c r="W39" s="150" t="s">
        <v>358</v>
      </c>
      <c r="X39" s="103"/>
    </row>
    <row r="40" spans="1:24" ht="39.75" customHeight="1">
      <c r="A40" s="128" t="s">
        <v>335</v>
      </c>
      <c r="B40" s="111" t="s">
        <v>162</v>
      </c>
      <c r="C40" s="107"/>
      <c r="D40" s="107"/>
      <c r="E40" s="107"/>
      <c r="F40" s="107"/>
      <c r="G40" s="13">
        <v>1297940</v>
      </c>
      <c r="H40" s="13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35">
        <f t="shared" si="9"/>
        <v>1297940</v>
      </c>
      <c r="W40" s="150" t="s">
        <v>358</v>
      </c>
      <c r="X40" s="103"/>
    </row>
    <row r="41" spans="1:23" ht="39.75" customHeight="1">
      <c r="A41" s="11"/>
      <c r="B41" s="111" t="s">
        <v>330</v>
      </c>
      <c r="C41" s="107"/>
      <c r="D41" s="107"/>
      <c r="E41" s="107"/>
      <c r="F41" s="107"/>
      <c r="G41" s="107"/>
      <c r="H41" s="107"/>
      <c r="I41" s="13">
        <v>6129900</v>
      </c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35">
        <f t="shared" si="9"/>
        <v>6129900</v>
      </c>
      <c r="W41" s="151" t="s">
        <v>361</v>
      </c>
    </row>
    <row r="42" spans="1:23" ht="39.75" customHeight="1">
      <c r="A42" s="11"/>
      <c r="B42" s="111" t="s">
        <v>331</v>
      </c>
      <c r="C42" s="107"/>
      <c r="D42" s="107"/>
      <c r="E42" s="107"/>
      <c r="F42" s="107"/>
      <c r="G42" s="13">
        <v>471264</v>
      </c>
      <c r="H42" s="107"/>
      <c r="I42" s="13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35">
        <f t="shared" si="9"/>
        <v>471264</v>
      </c>
      <c r="W42" s="150" t="s">
        <v>358</v>
      </c>
    </row>
    <row r="43" spans="2:24" s="106" customFormat="1" ht="39.75" customHeight="1">
      <c r="B43" s="111" t="s">
        <v>334</v>
      </c>
      <c r="G43" s="13">
        <v>42661</v>
      </c>
      <c r="T43" s="110"/>
      <c r="V43" s="35">
        <f t="shared" si="9"/>
        <v>42661</v>
      </c>
      <c r="W43" s="150" t="s">
        <v>358</v>
      </c>
      <c r="X43" s="148"/>
    </row>
    <row r="44" spans="1:23" ht="102.75">
      <c r="A44" s="45" t="s">
        <v>216</v>
      </c>
      <c r="B44" s="12" t="s">
        <v>356</v>
      </c>
      <c r="C44" s="10"/>
      <c r="D44" s="9"/>
      <c r="E44" s="9"/>
      <c r="F44" s="9"/>
      <c r="G44" s="9"/>
      <c r="H44" s="9"/>
      <c r="I44" s="9"/>
      <c r="J44" s="12"/>
      <c r="K44" s="9"/>
      <c r="L44" s="9"/>
      <c r="M44" s="9"/>
      <c r="N44" s="9"/>
      <c r="O44" s="9"/>
      <c r="P44" s="9">
        <v>-3110236</v>
      </c>
      <c r="Q44" s="107"/>
      <c r="R44" s="107"/>
      <c r="S44" s="107"/>
      <c r="T44" s="107"/>
      <c r="U44" s="107"/>
      <c r="V44" s="35">
        <f t="shared" si="9"/>
        <v>-3110236</v>
      </c>
      <c r="W44" s="151" t="s">
        <v>359</v>
      </c>
    </row>
    <row r="45" spans="1:23" ht="39.75" customHeight="1">
      <c r="A45" s="45"/>
      <c r="B45" s="12" t="s">
        <v>347</v>
      </c>
      <c r="C45" s="10"/>
      <c r="D45" s="9">
        <v>2183223</v>
      </c>
      <c r="E45" s="9"/>
      <c r="F45" s="9"/>
      <c r="G45" s="9"/>
      <c r="H45" s="9"/>
      <c r="I45" s="9"/>
      <c r="J45" s="12"/>
      <c r="K45" s="9"/>
      <c r="L45" s="9"/>
      <c r="M45" s="9"/>
      <c r="N45" s="9"/>
      <c r="O45" s="9"/>
      <c r="P45" s="9"/>
      <c r="Q45" s="107"/>
      <c r="R45" s="107"/>
      <c r="S45" s="107"/>
      <c r="T45" s="107"/>
      <c r="U45" s="107"/>
      <c r="V45" s="35">
        <f t="shared" si="9"/>
        <v>2183223</v>
      </c>
      <c r="W45" s="150" t="s">
        <v>358</v>
      </c>
    </row>
    <row r="46" spans="1:23" ht="39.75" customHeight="1">
      <c r="A46" s="45"/>
      <c r="B46" s="12" t="s">
        <v>336</v>
      </c>
      <c r="C46" s="10"/>
      <c r="D46" s="9"/>
      <c r="E46" s="9"/>
      <c r="F46" s="9"/>
      <c r="G46" s="9"/>
      <c r="H46" s="9"/>
      <c r="I46" s="9"/>
      <c r="J46" s="12"/>
      <c r="K46" s="9">
        <v>405124</v>
      </c>
      <c r="L46" s="9"/>
      <c r="M46" s="9"/>
      <c r="N46" s="9"/>
      <c r="O46" s="9"/>
      <c r="P46" s="9"/>
      <c r="Q46" s="146"/>
      <c r="R46" s="107"/>
      <c r="S46" s="107"/>
      <c r="T46" s="107"/>
      <c r="U46" s="107"/>
      <c r="V46" s="35">
        <f t="shared" si="9"/>
        <v>405124</v>
      </c>
      <c r="W46" s="151" t="s">
        <v>357</v>
      </c>
    </row>
    <row r="47" spans="1:23" ht="39.75" customHeight="1">
      <c r="A47" s="45"/>
      <c r="B47" s="12" t="s">
        <v>337</v>
      </c>
      <c r="C47" s="10"/>
      <c r="D47" s="9"/>
      <c r="E47" s="9"/>
      <c r="F47" s="9"/>
      <c r="G47" s="9"/>
      <c r="H47" s="9"/>
      <c r="I47" s="9"/>
      <c r="J47" s="12"/>
      <c r="K47" s="9"/>
      <c r="L47" s="9">
        <v>135857</v>
      </c>
      <c r="M47" s="9"/>
      <c r="N47" s="9"/>
      <c r="O47" s="9"/>
      <c r="P47" s="9"/>
      <c r="Q47" s="40"/>
      <c r="R47" s="9"/>
      <c r="S47" s="9"/>
      <c r="T47" s="107"/>
      <c r="U47" s="107"/>
      <c r="V47" s="35">
        <f t="shared" si="9"/>
        <v>135857</v>
      </c>
      <c r="W47" s="151" t="s">
        <v>357</v>
      </c>
    </row>
    <row r="48" spans="1:23" ht="39.75" customHeight="1">
      <c r="A48" s="45"/>
      <c r="B48" s="12" t="s">
        <v>337</v>
      </c>
      <c r="C48" s="10"/>
      <c r="D48" s="9"/>
      <c r="E48" s="9"/>
      <c r="F48" s="9"/>
      <c r="G48" s="9"/>
      <c r="H48" s="9"/>
      <c r="I48" s="9"/>
      <c r="J48" s="12"/>
      <c r="K48" s="40"/>
      <c r="L48" s="40"/>
      <c r="M48" s="9">
        <v>883516</v>
      </c>
      <c r="N48" s="9"/>
      <c r="O48" s="9"/>
      <c r="P48" s="9"/>
      <c r="Q48" s="9"/>
      <c r="R48" s="9"/>
      <c r="S48" s="9"/>
      <c r="T48" s="107"/>
      <c r="U48" s="107"/>
      <c r="V48" s="35">
        <f t="shared" si="9"/>
        <v>883516</v>
      </c>
      <c r="W48" s="151" t="s">
        <v>357</v>
      </c>
    </row>
    <row r="49" spans="1:23" ht="39.75" customHeight="1">
      <c r="A49" s="45"/>
      <c r="B49" s="12" t="s">
        <v>337</v>
      </c>
      <c r="C49" s="10"/>
      <c r="D49" s="9"/>
      <c r="E49" s="9"/>
      <c r="F49" s="9"/>
      <c r="G49" s="9"/>
      <c r="H49" s="9"/>
      <c r="I49" s="9"/>
      <c r="J49" s="12"/>
      <c r="K49" s="40"/>
      <c r="L49" s="40"/>
      <c r="M49" s="9"/>
      <c r="N49" s="9">
        <v>299461</v>
      </c>
      <c r="O49" s="9"/>
      <c r="P49" s="9"/>
      <c r="Q49" s="9"/>
      <c r="R49" s="9"/>
      <c r="S49" s="9"/>
      <c r="T49" s="107"/>
      <c r="U49" s="107"/>
      <c r="V49" s="35">
        <f t="shared" si="9"/>
        <v>299461</v>
      </c>
      <c r="W49" s="151" t="s">
        <v>357</v>
      </c>
    </row>
    <row r="50" spans="1:23" ht="39.75" customHeight="1">
      <c r="A50" s="45"/>
      <c r="B50" s="12" t="s">
        <v>354</v>
      </c>
      <c r="C50" s="10"/>
      <c r="D50" s="9"/>
      <c r="E50" s="9"/>
      <c r="F50" s="9"/>
      <c r="G50" s="9"/>
      <c r="H50" s="9"/>
      <c r="I50" s="9"/>
      <c r="J50" s="12"/>
      <c r="K50" s="40"/>
      <c r="L50" s="40"/>
      <c r="M50" s="9"/>
      <c r="N50" s="9"/>
      <c r="O50" s="9">
        <v>218264</v>
      </c>
      <c r="P50" s="9"/>
      <c r="Q50" s="9"/>
      <c r="R50" s="9"/>
      <c r="S50" s="9"/>
      <c r="T50" s="107"/>
      <c r="U50" s="107"/>
      <c r="V50" s="35">
        <f t="shared" si="9"/>
        <v>218264</v>
      </c>
      <c r="W50" s="151" t="s">
        <v>361</v>
      </c>
    </row>
    <row r="51" spans="1:23" ht="39.75" customHeight="1">
      <c r="A51" s="45"/>
      <c r="B51" s="12" t="s">
        <v>339</v>
      </c>
      <c r="C51" s="10"/>
      <c r="D51" s="9"/>
      <c r="E51" s="9"/>
      <c r="F51" s="9"/>
      <c r="G51" s="9"/>
      <c r="H51" s="9"/>
      <c r="I51" s="9"/>
      <c r="J51" s="12"/>
      <c r="K51" s="40"/>
      <c r="L51" s="40"/>
      <c r="M51" s="9"/>
      <c r="N51" s="9"/>
      <c r="O51" s="9">
        <v>56350</v>
      </c>
      <c r="P51" s="9"/>
      <c r="Q51" s="9"/>
      <c r="R51" s="9"/>
      <c r="S51" s="9"/>
      <c r="T51" s="107"/>
      <c r="U51" s="107"/>
      <c r="V51" s="35">
        <f t="shared" si="9"/>
        <v>56350</v>
      </c>
      <c r="W51" s="151" t="s">
        <v>361</v>
      </c>
    </row>
    <row r="52" spans="1:23" ht="39.75" customHeight="1">
      <c r="A52" s="45"/>
      <c r="B52" s="12" t="s">
        <v>340</v>
      </c>
      <c r="C52" s="147"/>
      <c r="D52" s="9"/>
      <c r="E52" s="9"/>
      <c r="F52" s="9"/>
      <c r="G52" s="9"/>
      <c r="H52" s="9"/>
      <c r="I52" s="9"/>
      <c r="J52" s="12"/>
      <c r="K52" s="40"/>
      <c r="L52" s="40"/>
      <c r="M52" s="9"/>
      <c r="N52" s="9"/>
      <c r="O52" s="9"/>
      <c r="P52" s="9"/>
      <c r="Q52" s="9">
        <v>115605</v>
      </c>
      <c r="R52" s="9"/>
      <c r="S52" s="9"/>
      <c r="T52" s="107"/>
      <c r="U52" s="107"/>
      <c r="V52" s="35">
        <f t="shared" si="9"/>
        <v>115605</v>
      </c>
      <c r="W52" s="151" t="s">
        <v>361</v>
      </c>
    </row>
    <row r="53" spans="1:23" ht="39.75" customHeight="1">
      <c r="A53" s="45"/>
      <c r="B53" s="12" t="s">
        <v>341</v>
      </c>
      <c r="C53" s="10">
        <f>SUM(C35)</f>
        <v>0</v>
      </c>
      <c r="D53" s="9"/>
      <c r="E53" s="9"/>
      <c r="F53" s="9"/>
      <c r="G53" s="9"/>
      <c r="H53" s="9"/>
      <c r="I53" s="9"/>
      <c r="J53" s="12"/>
      <c r="K53" s="9"/>
      <c r="L53" s="9"/>
      <c r="M53" s="9"/>
      <c r="N53" s="9"/>
      <c r="O53" s="9"/>
      <c r="P53" s="9"/>
      <c r="Q53" s="9"/>
      <c r="R53" s="9">
        <v>302721</v>
      </c>
      <c r="S53" s="9"/>
      <c r="T53" s="107"/>
      <c r="U53" s="107"/>
      <c r="V53" s="35">
        <f t="shared" si="9"/>
        <v>302721</v>
      </c>
      <c r="W53" s="151" t="s">
        <v>361</v>
      </c>
    </row>
    <row r="54" spans="1:49" s="6" customFormat="1" ht="33" customHeight="1">
      <c r="A54" s="58"/>
      <c r="B54" s="58" t="s">
        <v>16</v>
      </c>
      <c r="C54" s="58">
        <f>SUM(C35:C53)</f>
        <v>0</v>
      </c>
      <c r="D54" s="58">
        <f aca="true" t="shared" si="10" ref="D54:T54">SUM(D35:D53)</f>
        <v>2183223</v>
      </c>
      <c r="E54" s="58">
        <f t="shared" si="10"/>
        <v>0</v>
      </c>
      <c r="F54" s="58">
        <f t="shared" si="10"/>
        <v>0</v>
      </c>
      <c r="G54" s="139">
        <f t="shared" si="10"/>
        <v>1840305</v>
      </c>
      <c r="H54" s="139">
        <f t="shared" si="10"/>
        <v>874004</v>
      </c>
      <c r="I54" s="139">
        <f t="shared" si="10"/>
        <v>6889650</v>
      </c>
      <c r="J54" s="139">
        <f t="shared" si="10"/>
        <v>0</v>
      </c>
      <c r="K54" s="139">
        <f t="shared" si="10"/>
        <v>405124</v>
      </c>
      <c r="L54" s="139">
        <f t="shared" si="10"/>
        <v>135857</v>
      </c>
      <c r="M54" s="139">
        <f t="shared" si="10"/>
        <v>883516</v>
      </c>
      <c r="N54" s="139">
        <f t="shared" si="10"/>
        <v>299461</v>
      </c>
      <c r="O54" s="139">
        <f t="shared" si="10"/>
        <v>274614</v>
      </c>
      <c r="P54" s="139">
        <f t="shared" si="10"/>
        <v>-3110236</v>
      </c>
      <c r="Q54" s="139">
        <f t="shared" si="10"/>
        <v>115605</v>
      </c>
      <c r="R54" s="139">
        <f t="shared" si="10"/>
        <v>302721</v>
      </c>
      <c r="S54" s="139">
        <f>SUM(S35:S53)</f>
        <v>0</v>
      </c>
      <c r="T54" s="139">
        <f t="shared" si="10"/>
        <v>0</v>
      </c>
      <c r="U54" s="139">
        <f>SUM(U35:U53)</f>
        <v>0</v>
      </c>
      <c r="V54" s="35">
        <f>SUM(C54:U54)</f>
        <v>11093844</v>
      </c>
      <c r="W54" s="58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</row>
    <row r="55" spans="1:24" s="4" customFormat="1" ht="33.75" customHeight="1">
      <c r="A55" s="58"/>
      <c r="B55" s="59" t="s">
        <v>345</v>
      </c>
      <c r="C55" s="139">
        <f>C34+C54</f>
        <v>53806696</v>
      </c>
      <c r="D55" s="139">
        <f aca="true" t="shared" si="11" ref="D55:U55">D34+D54</f>
        <v>70845023</v>
      </c>
      <c r="E55" s="139">
        <f t="shared" si="11"/>
        <v>34624033</v>
      </c>
      <c r="F55" s="139">
        <f t="shared" si="11"/>
        <v>2749120</v>
      </c>
      <c r="G55" s="139">
        <f t="shared" si="11"/>
        <v>3354828</v>
      </c>
      <c r="H55" s="139">
        <f t="shared" si="11"/>
        <v>874004</v>
      </c>
      <c r="I55" s="139">
        <f t="shared" si="11"/>
        <v>43643618</v>
      </c>
      <c r="J55" s="139">
        <f t="shared" si="11"/>
        <v>262177934</v>
      </c>
      <c r="K55" s="139">
        <f t="shared" si="11"/>
        <v>23905124</v>
      </c>
      <c r="L55" s="139">
        <f t="shared" si="11"/>
        <v>55135857</v>
      </c>
      <c r="M55" s="139">
        <f t="shared" si="11"/>
        <v>7883516</v>
      </c>
      <c r="N55" s="139">
        <f t="shared" si="11"/>
        <v>499461</v>
      </c>
      <c r="O55" s="139">
        <f t="shared" si="11"/>
        <v>21484494</v>
      </c>
      <c r="P55" s="139">
        <f t="shared" si="11"/>
        <v>29447672</v>
      </c>
      <c r="Q55" s="139">
        <f t="shared" si="11"/>
        <v>115605</v>
      </c>
      <c r="R55" s="139">
        <f t="shared" si="11"/>
        <v>497816</v>
      </c>
      <c r="S55" s="139">
        <f t="shared" si="11"/>
        <v>74940000</v>
      </c>
      <c r="T55" s="139">
        <f t="shared" si="11"/>
        <v>2842010</v>
      </c>
      <c r="U55" s="139">
        <f t="shared" si="11"/>
        <v>96196112</v>
      </c>
      <c r="V55" s="139">
        <f>SUM(V34,V54)</f>
        <v>785022923</v>
      </c>
      <c r="W55" s="42"/>
      <c r="X55" s="103"/>
    </row>
    <row r="56" spans="1:23" ht="15.75">
      <c r="A56" s="45"/>
      <c r="B56" s="12"/>
      <c r="C56" s="10"/>
      <c r="D56" s="9"/>
      <c r="E56" s="9"/>
      <c r="F56" s="9"/>
      <c r="G56" s="9"/>
      <c r="H56" s="9"/>
      <c r="I56" s="9"/>
      <c r="J56" s="12"/>
      <c r="K56" s="9"/>
      <c r="L56" s="9"/>
      <c r="M56" s="9"/>
      <c r="N56" s="9"/>
      <c r="O56" s="9"/>
      <c r="P56" s="9"/>
      <c r="Q56" s="107"/>
      <c r="R56" s="107"/>
      <c r="S56" s="107"/>
      <c r="T56" s="107"/>
      <c r="U56" s="107"/>
      <c r="V56" s="107"/>
      <c r="W56" s="129"/>
    </row>
    <row r="57" spans="1:23" ht="15.75">
      <c r="A57" s="45"/>
      <c r="B57" s="12"/>
      <c r="C57" s="10"/>
      <c r="D57" s="9"/>
      <c r="E57" s="9"/>
      <c r="F57" s="9"/>
      <c r="G57" s="9"/>
      <c r="H57" s="9"/>
      <c r="I57" s="9"/>
      <c r="J57" s="12"/>
      <c r="K57" s="9"/>
      <c r="L57" s="9"/>
      <c r="M57" s="9"/>
      <c r="N57" s="9"/>
      <c r="O57" s="9"/>
      <c r="P57" s="9"/>
      <c r="Q57" s="107"/>
      <c r="R57" s="107"/>
      <c r="S57" s="107"/>
      <c r="T57" s="107"/>
      <c r="U57" s="107"/>
      <c r="V57" s="107"/>
      <c r="W57" s="129"/>
    </row>
    <row r="58" spans="1:23" ht="15.75">
      <c r="A58" s="45"/>
      <c r="B58" s="12"/>
      <c r="C58" s="10"/>
      <c r="D58" s="9"/>
      <c r="E58" s="9"/>
      <c r="F58" s="9"/>
      <c r="G58" s="9"/>
      <c r="H58" s="9"/>
      <c r="I58" s="9"/>
      <c r="J58" s="12"/>
      <c r="K58" s="9"/>
      <c r="L58" s="9"/>
      <c r="M58" s="9"/>
      <c r="N58" s="9"/>
      <c r="O58" s="9"/>
      <c r="P58" s="9"/>
      <c r="Q58" s="107"/>
      <c r="R58" s="107"/>
      <c r="S58" s="107"/>
      <c r="T58" s="107"/>
      <c r="U58" s="107"/>
      <c r="V58" s="107"/>
      <c r="W58" s="129"/>
    </row>
    <row r="59" spans="1:23" ht="15.75">
      <c r="A59" s="45"/>
      <c r="B59" s="12"/>
      <c r="C59" s="10"/>
      <c r="D59" s="9"/>
      <c r="E59" s="9"/>
      <c r="F59" s="9"/>
      <c r="G59" s="9"/>
      <c r="H59" s="9"/>
      <c r="I59" s="9"/>
      <c r="J59" s="12"/>
      <c r="K59" s="9"/>
      <c r="L59" s="9"/>
      <c r="M59" s="9"/>
      <c r="N59" s="9"/>
      <c r="O59" s="9"/>
      <c r="P59" s="9"/>
      <c r="Q59" s="107"/>
      <c r="R59" s="107"/>
      <c r="S59" s="107"/>
      <c r="T59" s="107"/>
      <c r="U59" s="107"/>
      <c r="V59" s="107"/>
      <c r="W59" s="129"/>
    </row>
    <row r="60" spans="1:23" ht="15.75">
      <c r="A60" s="45"/>
      <c r="B60" s="12"/>
      <c r="C60" s="10"/>
      <c r="D60" s="9"/>
      <c r="E60" s="9"/>
      <c r="F60" s="9"/>
      <c r="G60" s="9"/>
      <c r="H60" s="9"/>
      <c r="I60" s="9"/>
      <c r="J60" s="12"/>
      <c r="K60" s="9"/>
      <c r="L60" s="9"/>
      <c r="M60" s="9"/>
      <c r="N60" s="9"/>
      <c r="O60" s="9"/>
      <c r="P60" s="9"/>
      <c r="Q60" s="107"/>
      <c r="R60" s="107"/>
      <c r="S60" s="107"/>
      <c r="T60" s="107"/>
      <c r="U60" s="107"/>
      <c r="V60" s="107"/>
      <c r="W60" s="129"/>
    </row>
    <row r="61" spans="1:23" ht="15.75">
      <c r="A61" s="45"/>
      <c r="B61" s="12"/>
      <c r="C61" s="10"/>
      <c r="D61" s="9"/>
      <c r="E61" s="9"/>
      <c r="F61" s="9"/>
      <c r="G61" s="9"/>
      <c r="H61" s="9"/>
      <c r="I61" s="9"/>
      <c r="J61" s="12"/>
      <c r="K61" s="9"/>
      <c r="L61" s="9"/>
      <c r="M61" s="9"/>
      <c r="N61" s="9"/>
      <c r="O61" s="9"/>
      <c r="P61" s="9"/>
      <c r="Q61" s="107"/>
      <c r="R61" s="107"/>
      <c r="S61" s="107"/>
      <c r="T61" s="107"/>
      <c r="U61" s="107"/>
      <c r="V61" s="107"/>
      <c r="W61" s="129"/>
    </row>
  </sheetData>
  <sheetProtection/>
  <mergeCells count="26">
    <mergeCell ref="Q2:Q4"/>
    <mergeCell ref="H3:H4"/>
    <mergeCell ref="D3:D4"/>
    <mergeCell ref="A2:A4"/>
    <mergeCell ref="B2:B4"/>
    <mergeCell ref="O3:O4"/>
    <mergeCell ref="K3:K4"/>
    <mergeCell ref="L3:L4"/>
    <mergeCell ref="F3:F4"/>
    <mergeCell ref="J3:J4"/>
    <mergeCell ref="M3:M4"/>
    <mergeCell ref="C2:I2"/>
    <mergeCell ref="G3:G4"/>
    <mergeCell ref="I3:I4"/>
    <mergeCell ref="C3:C4"/>
    <mergeCell ref="E3:E4"/>
    <mergeCell ref="W2:W4"/>
    <mergeCell ref="N3:N4"/>
    <mergeCell ref="K2:N2"/>
    <mergeCell ref="P2:P4"/>
    <mergeCell ref="U3:U4"/>
    <mergeCell ref="T3:T4"/>
    <mergeCell ref="R2:R4"/>
    <mergeCell ref="S3:S4"/>
    <mergeCell ref="S2:U2"/>
    <mergeCell ref="V2:V4"/>
  </mergeCells>
  <printOptions/>
  <pageMargins left="0.7086614173228347" right="0.7086614173228347" top="0.7480314960629921" bottom="0.3937007874015748" header="0.31496062992125984" footer="0.31496062992125984"/>
  <pageSetup fitToHeight="1" fitToWidth="1" horizontalDpi="600" verticalDpi="600" orientation="landscape" paperSize="8" scale="34" r:id="rId1"/>
  <headerFooter>
    <oddHeader>&amp;CLitér Község Önkormányzata
2018. évi költségvetés IV. módosítás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X116"/>
  <sheetViews>
    <sheetView tabSelected="1" zoomScale="73" zoomScaleNormal="73" workbookViewId="0" topLeftCell="A1">
      <pane ySplit="5" topLeftCell="A99" activePane="bottomLeft" state="frozen"/>
      <selection pane="topLeft" activeCell="A1" sqref="A1"/>
      <selection pane="bottomLeft" activeCell="A1" sqref="A1:T110"/>
    </sheetView>
  </sheetViews>
  <sheetFormatPr defaultColWidth="17.00390625" defaultRowHeight="12.75"/>
  <cols>
    <col min="1" max="1" width="21.00390625" style="106" customWidth="1"/>
    <col min="2" max="2" width="47.875" style="106" bestFit="1" customWidth="1"/>
    <col min="3" max="3" width="12.625" style="106" bestFit="1" customWidth="1"/>
    <col min="4" max="4" width="11.25390625" style="106" bestFit="1" customWidth="1"/>
    <col min="5" max="5" width="12.375" style="106" bestFit="1" customWidth="1"/>
    <col min="6" max="6" width="13.75390625" style="106" bestFit="1" customWidth="1"/>
    <col min="7" max="7" width="10.375" style="106" bestFit="1" customWidth="1"/>
    <col min="8" max="8" width="9.75390625" style="106" bestFit="1" customWidth="1"/>
    <col min="9" max="9" width="14.00390625" style="106" bestFit="1" customWidth="1"/>
    <col min="10" max="10" width="11.75390625" style="106" bestFit="1" customWidth="1"/>
    <col min="11" max="11" width="12.875" style="106" bestFit="1" customWidth="1"/>
    <col min="12" max="13" width="14.00390625" style="106" bestFit="1" customWidth="1"/>
    <col min="14" max="14" width="11.25390625" style="106" bestFit="1" customWidth="1"/>
    <col min="15" max="15" width="15.625" style="106" bestFit="1" customWidth="1"/>
    <col min="16" max="16" width="24.625" style="106" bestFit="1" customWidth="1"/>
    <col min="17" max="17" width="19.00390625" style="106" bestFit="1" customWidth="1"/>
    <col min="18" max="18" width="22.875" style="106" bestFit="1" customWidth="1"/>
    <col min="19" max="19" width="18.25390625" style="106" customWidth="1"/>
    <col min="20" max="20" width="33.75390625" style="110" customWidth="1"/>
    <col min="21" max="16384" width="17.00390625" style="106" customWidth="1"/>
  </cols>
  <sheetData>
    <row r="1" spans="1:19" ht="34.5" customHeight="1">
      <c r="A1" s="106" t="s">
        <v>4</v>
      </c>
      <c r="O1" s="159" t="s">
        <v>34</v>
      </c>
      <c r="P1" s="159"/>
      <c r="Q1" s="159"/>
      <c r="R1" s="159"/>
      <c r="S1" s="159"/>
    </row>
    <row r="2" spans="1:20" s="115" customFormat="1" ht="31.5" customHeight="1">
      <c r="A2" s="156" t="s">
        <v>1</v>
      </c>
      <c r="B2" s="157" t="s">
        <v>2</v>
      </c>
      <c r="C2" s="157" t="s">
        <v>5</v>
      </c>
      <c r="D2" s="157"/>
      <c r="E2" s="157"/>
      <c r="F2" s="157"/>
      <c r="G2" s="157"/>
      <c r="H2" s="157"/>
      <c r="I2" s="157"/>
      <c r="J2" s="157"/>
      <c r="K2" s="157"/>
      <c r="L2" s="157"/>
      <c r="M2" s="157" t="s">
        <v>6</v>
      </c>
      <c r="N2" s="157"/>
      <c r="O2" s="157"/>
      <c r="P2" s="156" t="s">
        <v>128</v>
      </c>
      <c r="Q2" s="156"/>
      <c r="R2" s="156"/>
      <c r="S2" s="160" t="s">
        <v>3</v>
      </c>
      <c r="T2" s="158" t="s">
        <v>159</v>
      </c>
    </row>
    <row r="3" spans="1:20" s="115" customFormat="1" ht="24" customHeight="1">
      <c r="A3" s="156"/>
      <c r="B3" s="157"/>
      <c r="C3" s="154" t="s">
        <v>10</v>
      </c>
      <c r="D3" s="154" t="s">
        <v>38</v>
      </c>
      <c r="E3" s="154" t="s">
        <v>18</v>
      </c>
      <c r="F3" s="154" t="s">
        <v>11</v>
      </c>
      <c r="G3" s="154" t="s">
        <v>19</v>
      </c>
      <c r="H3" s="154"/>
      <c r="I3" s="154"/>
      <c r="J3" s="154"/>
      <c r="K3" s="154"/>
      <c r="L3" s="154"/>
      <c r="M3" s="154" t="s">
        <v>31</v>
      </c>
      <c r="N3" s="154" t="s">
        <v>32</v>
      </c>
      <c r="O3" s="154" t="s">
        <v>33</v>
      </c>
      <c r="P3" s="154" t="s">
        <v>39</v>
      </c>
      <c r="Q3" s="154" t="s">
        <v>127</v>
      </c>
      <c r="R3" s="154" t="s">
        <v>138</v>
      </c>
      <c r="S3" s="160"/>
      <c r="T3" s="158"/>
    </row>
    <row r="4" spans="1:20" s="115" customFormat="1" ht="60" customHeight="1">
      <c r="A4" s="156"/>
      <c r="B4" s="157"/>
      <c r="C4" s="154"/>
      <c r="D4" s="154"/>
      <c r="E4" s="154"/>
      <c r="F4" s="154"/>
      <c r="G4" s="113" t="s">
        <v>140</v>
      </c>
      <c r="H4" s="113" t="s">
        <v>139</v>
      </c>
      <c r="I4" s="113" t="s">
        <v>15</v>
      </c>
      <c r="J4" s="113" t="s">
        <v>17</v>
      </c>
      <c r="K4" s="113" t="s">
        <v>35</v>
      </c>
      <c r="L4" s="113" t="s">
        <v>37</v>
      </c>
      <c r="M4" s="154"/>
      <c r="N4" s="154"/>
      <c r="O4" s="154"/>
      <c r="P4" s="154"/>
      <c r="Q4" s="154"/>
      <c r="R4" s="154"/>
      <c r="S4" s="160"/>
      <c r="T4" s="158"/>
    </row>
    <row r="5" spans="1:20" s="116" customFormat="1" ht="37.5" customHeight="1">
      <c r="A5" s="34"/>
      <c r="B5" s="36" t="s">
        <v>155</v>
      </c>
      <c r="C5" s="35">
        <v>25519826</v>
      </c>
      <c r="D5" s="35">
        <v>5266421</v>
      </c>
      <c r="E5" s="35">
        <v>58218502</v>
      </c>
      <c r="F5" s="35">
        <v>3760000</v>
      </c>
      <c r="G5" s="35"/>
      <c r="H5" s="35"/>
      <c r="I5" s="35">
        <v>102218249</v>
      </c>
      <c r="J5" s="35"/>
      <c r="K5" s="35">
        <v>7142271</v>
      </c>
      <c r="L5" s="35">
        <v>91380745</v>
      </c>
      <c r="M5" s="35">
        <v>263227146</v>
      </c>
      <c r="N5" s="35">
        <v>7591000</v>
      </c>
      <c r="O5" s="35"/>
      <c r="P5" s="35">
        <v>5418866</v>
      </c>
      <c r="Q5" s="35">
        <v>61947832</v>
      </c>
      <c r="R5" s="35">
        <v>75135095</v>
      </c>
      <c r="S5" s="35">
        <f>SUM(C5:R5)</f>
        <v>706825953</v>
      </c>
      <c r="T5" s="91"/>
    </row>
    <row r="6" spans="1:20" s="117" customFormat="1" ht="57" customHeight="1" hidden="1">
      <c r="A6" s="15" t="s">
        <v>157</v>
      </c>
      <c r="B6" s="44" t="s">
        <v>158</v>
      </c>
      <c r="C6" s="9"/>
      <c r="D6" s="9"/>
      <c r="E6" s="94"/>
      <c r="F6" s="94"/>
      <c r="G6" s="94"/>
      <c r="H6" s="94"/>
      <c r="I6" s="94"/>
      <c r="J6" s="94"/>
      <c r="K6" s="94"/>
      <c r="L6" s="95"/>
      <c r="M6" s="94"/>
      <c r="N6" s="94"/>
      <c r="O6" s="94"/>
      <c r="P6" s="94"/>
      <c r="Q6" s="94">
        <v>340400</v>
      </c>
      <c r="R6" s="9"/>
      <c r="S6" s="9">
        <f aca="true" t="shared" si="0" ref="S6:S13">SUM(C6:R6)</f>
        <v>340400</v>
      </c>
      <c r="T6" s="92" t="s">
        <v>164</v>
      </c>
    </row>
    <row r="7" spans="1:20" s="117" customFormat="1" ht="37.5" customHeight="1" hidden="1">
      <c r="A7" s="50"/>
      <c r="B7" s="52" t="s">
        <v>160</v>
      </c>
      <c r="C7" s="9"/>
      <c r="D7" s="9"/>
      <c r="E7" s="94"/>
      <c r="F7" s="94"/>
      <c r="G7" s="94"/>
      <c r="H7" s="94"/>
      <c r="I7" s="94"/>
      <c r="J7" s="94"/>
      <c r="K7" s="94"/>
      <c r="L7" s="94">
        <v>-468344</v>
      </c>
      <c r="M7" s="94"/>
      <c r="N7" s="94"/>
      <c r="O7" s="94"/>
      <c r="P7" s="94"/>
      <c r="Q7" s="94"/>
      <c r="R7" s="9"/>
      <c r="S7" s="9">
        <f t="shared" si="0"/>
        <v>-468344</v>
      </c>
      <c r="T7" s="92" t="s">
        <v>165</v>
      </c>
    </row>
    <row r="8" spans="1:20" s="117" customFormat="1" ht="37.5" customHeight="1" hidden="1">
      <c r="A8" s="50"/>
      <c r="B8" s="52" t="s">
        <v>161</v>
      </c>
      <c r="C8" s="9"/>
      <c r="D8" s="9"/>
      <c r="E8" s="94">
        <v>468344</v>
      </c>
      <c r="F8" s="94"/>
      <c r="G8" s="94"/>
      <c r="H8" s="94"/>
      <c r="I8" s="94"/>
      <c r="J8" s="94"/>
      <c r="K8" s="94"/>
      <c r="L8" s="95"/>
      <c r="M8" s="94"/>
      <c r="N8" s="94"/>
      <c r="O8" s="94"/>
      <c r="P8" s="94"/>
      <c r="Q8" s="94"/>
      <c r="R8" s="9"/>
      <c r="S8" s="9">
        <f t="shared" si="0"/>
        <v>468344</v>
      </c>
      <c r="T8" s="92" t="s">
        <v>165</v>
      </c>
    </row>
    <row r="9" spans="1:20" s="117" customFormat="1" ht="37.5" customHeight="1" hidden="1">
      <c r="A9" s="15" t="s">
        <v>192</v>
      </c>
      <c r="B9" s="44" t="s">
        <v>166</v>
      </c>
      <c r="C9" s="9"/>
      <c r="D9" s="9"/>
      <c r="E9" s="94"/>
      <c r="F9" s="94">
        <v>302260</v>
      </c>
      <c r="G9" s="94"/>
      <c r="H9" s="94"/>
      <c r="I9" s="94"/>
      <c r="J9" s="94"/>
      <c r="K9" s="94"/>
      <c r="L9" s="95"/>
      <c r="M9" s="94"/>
      <c r="N9" s="94"/>
      <c r="O9" s="94"/>
      <c r="P9" s="94"/>
      <c r="Q9" s="94"/>
      <c r="R9" s="9"/>
      <c r="S9" s="9">
        <f t="shared" si="0"/>
        <v>302260</v>
      </c>
      <c r="T9" s="92">
        <v>107060</v>
      </c>
    </row>
    <row r="10" spans="1:20" s="117" customFormat="1" ht="37.5" customHeight="1" hidden="1">
      <c r="A10" s="15"/>
      <c r="B10" s="53" t="s">
        <v>167</v>
      </c>
      <c r="C10" s="9"/>
      <c r="D10" s="9"/>
      <c r="E10" s="94"/>
      <c r="F10" s="94"/>
      <c r="G10" s="94"/>
      <c r="H10" s="94"/>
      <c r="I10" s="94"/>
      <c r="J10" s="94"/>
      <c r="K10" s="94"/>
      <c r="L10" s="94">
        <v>-302721</v>
      </c>
      <c r="M10" s="94"/>
      <c r="N10" s="94"/>
      <c r="O10" s="94"/>
      <c r="P10" s="94"/>
      <c r="Q10" s="94"/>
      <c r="R10" s="9"/>
      <c r="S10" s="9">
        <f t="shared" si="0"/>
        <v>-302721</v>
      </c>
      <c r="T10" s="92" t="s">
        <v>165</v>
      </c>
    </row>
    <row r="11" spans="1:20" s="118" customFormat="1" ht="54.75" customHeight="1" hidden="1">
      <c r="A11" s="50"/>
      <c r="B11" s="53" t="s">
        <v>168</v>
      </c>
      <c r="C11" s="9"/>
      <c r="D11" s="9"/>
      <c r="E11" s="94">
        <v>302721</v>
      </c>
      <c r="F11" s="94"/>
      <c r="G11" s="94"/>
      <c r="H11" s="94"/>
      <c r="I11" s="94"/>
      <c r="J11" s="94"/>
      <c r="K11" s="94"/>
      <c r="L11" s="95"/>
      <c r="M11" s="94"/>
      <c r="N11" s="94"/>
      <c r="O11" s="94"/>
      <c r="P11" s="96"/>
      <c r="Q11" s="96"/>
      <c r="R11" s="8"/>
      <c r="S11" s="9">
        <f t="shared" si="0"/>
        <v>302721</v>
      </c>
      <c r="T11" s="92" t="s">
        <v>165</v>
      </c>
    </row>
    <row r="12" spans="1:20" s="118" customFormat="1" ht="54.75" customHeight="1" hidden="1">
      <c r="A12" s="50"/>
      <c r="B12" s="53" t="s">
        <v>169</v>
      </c>
      <c r="C12" s="9"/>
      <c r="D12" s="9"/>
      <c r="E12" s="94">
        <v>-11800</v>
      </c>
      <c r="F12" s="94"/>
      <c r="G12" s="94"/>
      <c r="H12" s="94"/>
      <c r="I12" s="94"/>
      <c r="J12" s="94"/>
      <c r="K12" s="94">
        <v>11800</v>
      </c>
      <c r="L12" s="95"/>
      <c r="M12" s="94"/>
      <c r="N12" s="94"/>
      <c r="O12" s="94"/>
      <c r="P12" s="96"/>
      <c r="Q12" s="96"/>
      <c r="R12" s="8"/>
      <c r="S12" s="9">
        <f t="shared" si="0"/>
        <v>0</v>
      </c>
      <c r="T12" s="92" t="s">
        <v>165</v>
      </c>
    </row>
    <row r="13" spans="1:20" s="118" customFormat="1" ht="54.75" customHeight="1" hidden="1">
      <c r="A13" s="25" t="s">
        <v>170</v>
      </c>
      <c r="B13" s="53" t="s">
        <v>171</v>
      </c>
      <c r="C13" s="9"/>
      <c r="D13" s="9"/>
      <c r="E13" s="9">
        <v>1385888</v>
      </c>
      <c r="F13" s="9"/>
      <c r="G13" s="9"/>
      <c r="H13" s="9"/>
      <c r="I13" s="9"/>
      <c r="J13" s="9"/>
      <c r="K13" s="9"/>
      <c r="L13" s="40"/>
      <c r="M13" s="9"/>
      <c r="N13" s="9"/>
      <c r="O13" s="9"/>
      <c r="P13" s="8"/>
      <c r="Q13" s="8"/>
      <c r="R13" s="8"/>
      <c r="S13" s="9">
        <f t="shared" si="0"/>
        <v>1385888</v>
      </c>
      <c r="T13" s="92" t="s">
        <v>165</v>
      </c>
    </row>
    <row r="14" spans="1:20" s="89" customFormat="1" ht="37.5" customHeight="1" hidden="1">
      <c r="A14" s="50"/>
      <c r="B14" s="30" t="s">
        <v>183</v>
      </c>
      <c r="C14" s="10"/>
      <c r="D14" s="9"/>
      <c r="E14" s="9">
        <v>312000</v>
      </c>
      <c r="F14" s="9"/>
      <c r="G14" s="9"/>
      <c r="H14" s="9"/>
      <c r="I14" s="9"/>
      <c r="J14" s="44"/>
      <c r="K14" s="9"/>
      <c r="L14" s="9">
        <v>-312000</v>
      </c>
      <c r="M14" s="9"/>
      <c r="N14" s="9"/>
      <c r="O14" s="9"/>
      <c r="P14" s="9"/>
      <c r="Q14" s="9"/>
      <c r="R14" s="9"/>
      <c r="S14" s="9">
        <f aca="true" t="shared" si="1" ref="S14:S22">SUM(C14:R14)</f>
        <v>0</v>
      </c>
      <c r="T14" s="92" t="s">
        <v>165</v>
      </c>
    </row>
    <row r="15" spans="1:20" s="105" customFormat="1" ht="38.25" customHeight="1" hidden="1">
      <c r="A15" s="50"/>
      <c r="B15" s="30" t="s">
        <v>173</v>
      </c>
      <c r="C15" s="94">
        <v>106602</v>
      </c>
      <c r="D15" s="94">
        <v>43398</v>
      </c>
      <c r="E15" s="55"/>
      <c r="F15" s="56">
        <v>-150000</v>
      </c>
      <c r="G15" s="56"/>
      <c r="H15" s="56"/>
      <c r="I15" s="56"/>
      <c r="J15" s="55"/>
      <c r="K15" s="56"/>
      <c r="L15" s="57"/>
      <c r="M15" s="56"/>
      <c r="N15" s="56"/>
      <c r="O15" s="56"/>
      <c r="P15" s="56"/>
      <c r="Q15" s="56"/>
      <c r="R15" s="56"/>
      <c r="S15" s="9">
        <f t="shared" si="1"/>
        <v>0</v>
      </c>
      <c r="T15" s="99" t="s">
        <v>175</v>
      </c>
    </row>
    <row r="16" spans="1:20" s="105" customFormat="1" ht="45.75" customHeight="1" hidden="1">
      <c r="A16" s="50"/>
      <c r="B16" s="30" t="s">
        <v>174</v>
      </c>
      <c r="C16" s="9">
        <v>106602</v>
      </c>
      <c r="D16" s="9">
        <v>43398</v>
      </c>
      <c r="E16" s="9">
        <v>-150000</v>
      </c>
      <c r="F16" s="9"/>
      <c r="G16" s="9"/>
      <c r="H16" s="9"/>
      <c r="I16" s="9"/>
      <c r="J16" s="9"/>
      <c r="K16" s="9"/>
      <c r="L16" s="40"/>
      <c r="M16" s="9"/>
      <c r="N16" s="9"/>
      <c r="O16" s="9"/>
      <c r="P16" s="9"/>
      <c r="Q16" s="9"/>
      <c r="R16" s="9"/>
      <c r="S16" s="9">
        <f t="shared" si="1"/>
        <v>0</v>
      </c>
      <c r="T16" s="92" t="s">
        <v>165</v>
      </c>
    </row>
    <row r="17" spans="1:20" s="105" customFormat="1" ht="60" customHeight="1" hidden="1">
      <c r="A17" s="50"/>
      <c r="B17" s="30" t="s">
        <v>177</v>
      </c>
      <c r="C17" s="9"/>
      <c r="D17" s="9"/>
      <c r="E17" s="9"/>
      <c r="F17" s="9"/>
      <c r="G17" s="9"/>
      <c r="H17" s="9"/>
      <c r="I17" s="9"/>
      <c r="J17" s="9"/>
      <c r="K17" s="9"/>
      <c r="L17" s="40"/>
      <c r="M17" s="9"/>
      <c r="N17" s="9"/>
      <c r="O17" s="9"/>
      <c r="P17" s="9">
        <v>2842000</v>
      </c>
      <c r="Q17" s="9"/>
      <c r="R17" s="9"/>
      <c r="S17" s="9">
        <f t="shared" si="1"/>
        <v>2842000</v>
      </c>
      <c r="T17" s="92" t="s">
        <v>165</v>
      </c>
    </row>
    <row r="18" spans="1:20" s="105" customFormat="1" ht="60" customHeight="1" hidden="1">
      <c r="A18" s="50"/>
      <c r="B18" s="12" t="s">
        <v>178</v>
      </c>
      <c r="C18" s="9"/>
      <c r="D18" s="9"/>
      <c r="E18" s="9"/>
      <c r="F18" s="9"/>
      <c r="G18" s="9"/>
      <c r="H18" s="9"/>
      <c r="I18" s="9"/>
      <c r="J18" s="9"/>
      <c r="K18" s="9"/>
      <c r="L18" s="40"/>
      <c r="M18" s="9"/>
      <c r="N18" s="9"/>
      <c r="O18" s="9"/>
      <c r="P18" s="9"/>
      <c r="Q18" s="9"/>
      <c r="R18" s="9"/>
      <c r="S18" s="9">
        <f t="shared" si="1"/>
        <v>0</v>
      </c>
      <c r="T18" s="100" t="s">
        <v>179</v>
      </c>
    </row>
    <row r="19" spans="1:20" s="105" customFormat="1" ht="48.75" customHeight="1" hidden="1">
      <c r="A19" s="50"/>
      <c r="B19" s="44" t="s">
        <v>184</v>
      </c>
      <c r="C19" s="9"/>
      <c r="D19" s="9"/>
      <c r="E19" s="9">
        <v>34650</v>
      </c>
      <c r="F19" s="9"/>
      <c r="G19" s="9"/>
      <c r="H19" s="9"/>
      <c r="I19" s="9"/>
      <c r="J19" s="9"/>
      <c r="K19" s="9"/>
      <c r="L19" s="9">
        <v>-34650</v>
      </c>
      <c r="M19" s="9"/>
      <c r="N19" s="9"/>
      <c r="O19" s="9"/>
      <c r="P19" s="9"/>
      <c r="Q19" s="9"/>
      <c r="R19" s="9"/>
      <c r="S19" s="9">
        <f t="shared" si="1"/>
        <v>0</v>
      </c>
      <c r="T19" s="101" t="s">
        <v>165</v>
      </c>
    </row>
    <row r="20" spans="1:20" s="105" customFormat="1" ht="38.25" customHeight="1" hidden="1">
      <c r="A20" s="50"/>
      <c r="B20" s="44" t="s">
        <v>180</v>
      </c>
      <c r="C20" s="9"/>
      <c r="D20" s="9"/>
      <c r="E20" s="9"/>
      <c r="F20" s="9"/>
      <c r="G20" s="9"/>
      <c r="H20" s="9"/>
      <c r="I20" s="9"/>
      <c r="J20" s="9"/>
      <c r="K20" s="9"/>
      <c r="L20" s="40"/>
      <c r="M20" s="9"/>
      <c r="N20" s="9"/>
      <c r="O20" s="9"/>
      <c r="P20" s="9"/>
      <c r="Q20" s="9"/>
      <c r="R20" s="9"/>
      <c r="S20" s="9">
        <f t="shared" si="1"/>
        <v>0</v>
      </c>
      <c r="T20" s="101" t="s">
        <v>165</v>
      </c>
    </row>
    <row r="21" spans="1:20" s="105" customFormat="1" ht="38.25" customHeight="1" hidden="1">
      <c r="A21" s="50"/>
      <c r="B21" s="44" t="s">
        <v>181</v>
      </c>
      <c r="C21" s="9"/>
      <c r="D21" s="9"/>
      <c r="E21" s="9"/>
      <c r="F21" s="9"/>
      <c r="G21" s="9"/>
      <c r="H21" s="9"/>
      <c r="I21" s="9"/>
      <c r="J21" s="9"/>
      <c r="K21" s="9"/>
      <c r="L21" s="40"/>
      <c r="M21" s="9"/>
      <c r="N21" s="9"/>
      <c r="O21" s="9"/>
      <c r="P21" s="9"/>
      <c r="Q21" s="9"/>
      <c r="R21" s="9"/>
      <c r="S21" s="9">
        <f t="shared" si="1"/>
        <v>0</v>
      </c>
      <c r="T21" s="101" t="s">
        <v>165</v>
      </c>
    </row>
    <row r="22" spans="1:20" s="105" customFormat="1" ht="54.75" customHeight="1" hidden="1">
      <c r="A22" s="50"/>
      <c r="B22" s="30" t="s">
        <v>182</v>
      </c>
      <c r="C22" s="9"/>
      <c r="D22" s="9"/>
      <c r="E22" s="9"/>
      <c r="F22" s="9"/>
      <c r="G22" s="9"/>
      <c r="H22" s="9"/>
      <c r="I22" s="9"/>
      <c r="J22" s="9"/>
      <c r="K22" s="9"/>
      <c r="L22" s="9">
        <v>-1517636</v>
      </c>
      <c r="M22" s="9"/>
      <c r="N22" s="9"/>
      <c r="O22" s="9"/>
      <c r="P22" s="9"/>
      <c r="Q22" s="9"/>
      <c r="R22" s="9"/>
      <c r="S22" s="9">
        <f t="shared" si="1"/>
        <v>-1517636</v>
      </c>
      <c r="T22" s="93"/>
    </row>
    <row r="23" spans="1:20" s="105" customFormat="1" ht="37.5" customHeight="1" hidden="1">
      <c r="A23" s="15"/>
      <c r="B23" s="14" t="s">
        <v>203</v>
      </c>
      <c r="C23" s="9"/>
      <c r="D23" s="9"/>
      <c r="E23" s="9">
        <v>170732</v>
      </c>
      <c r="F23" s="9"/>
      <c r="G23" s="9"/>
      <c r="H23" s="9"/>
      <c r="I23" s="9"/>
      <c r="J23" s="9"/>
      <c r="K23" s="9"/>
      <c r="L23" s="9"/>
      <c r="M23" s="9">
        <v>16469283</v>
      </c>
      <c r="N23" s="40"/>
      <c r="O23" s="9"/>
      <c r="P23" s="9"/>
      <c r="Q23" s="9"/>
      <c r="R23" s="9"/>
      <c r="S23" s="9">
        <f>SUM(C23:R23)</f>
        <v>16640015</v>
      </c>
      <c r="T23" s="93"/>
    </row>
    <row r="24" spans="1:20" s="105" customFormat="1" ht="37.5" customHeight="1" hidden="1">
      <c r="A24" s="15" t="s">
        <v>186</v>
      </c>
      <c r="B24" s="14" t="s">
        <v>187</v>
      </c>
      <c r="C24" s="9"/>
      <c r="D24" s="9"/>
      <c r="E24" s="9"/>
      <c r="F24" s="9"/>
      <c r="G24" s="9"/>
      <c r="H24" s="9"/>
      <c r="I24" s="9"/>
      <c r="J24" s="9"/>
      <c r="K24" s="9">
        <v>20000</v>
      </c>
      <c r="L24" s="9">
        <v>-20000</v>
      </c>
      <c r="M24" s="9"/>
      <c r="N24" s="40"/>
      <c r="O24" s="9"/>
      <c r="P24" s="9"/>
      <c r="Q24" s="9"/>
      <c r="R24" s="9"/>
      <c r="S24" s="9">
        <f aca="true" t="shared" si="2" ref="S24:S31">SUM(C24:R24)</f>
        <v>0</v>
      </c>
      <c r="T24" s="93"/>
    </row>
    <row r="25" spans="1:20" s="105" customFormat="1" ht="37.5" customHeight="1" hidden="1">
      <c r="A25" s="15" t="s">
        <v>188</v>
      </c>
      <c r="B25" s="14" t="s">
        <v>189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40"/>
      <c r="O25" s="9"/>
      <c r="P25" s="9"/>
      <c r="Q25" s="9"/>
      <c r="R25" s="9"/>
      <c r="S25" s="9">
        <f t="shared" si="2"/>
        <v>0</v>
      </c>
      <c r="T25" s="93"/>
    </row>
    <row r="26" spans="1:20" s="105" customFormat="1" ht="37.5" customHeight="1" hidden="1">
      <c r="A26" s="15" t="s">
        <v>190</v>
      </c>
      <c r="B26" s="14" t="s">
        <v>191</v>
      </c>
      <c r="C26" s="9"/>
      <c r="D26" s="9"/>
      <c r="E26" s="9"/>
      <c r="F26" s="9"/>
      <c r="G26" s="9"/>
      <c r="H26" s="9"/>
      <c r="I26" s="9"/>
      <c r="J26" s="9"/>
      <c r="K26" s="9">
        <v>400000</v>
      </c>
      <c r="L26" s="9">
        <v>-400000</v>
      </c>
      <c r="M26" s="9"/>
      <c r="N26" s="40"/>
      <c r="O26" s="9"/>
      <c r="P26" s="9"/>
      <c r="Q26" s="9"/>
      <c r="R26" s="9"/>
      <c r="S26" s="9">
        <f t="shared" si="2"/>
        <v>0</v>
      </c>
      <c r="T26" s="93"/>
    </row>
    <row r="27" spans="1:20" s="105" customFormat="1" ht="37.5" customHeight="1" hidden="1">
      <c r="A27" s="15" t="s">
        <v>193</v>
      </c>
      <c r="B27" s="14" t="s">
        <v>194</v>
      </c>
      <c r="C27" s="9"/>
      <c r="D27" s="9"/>
      <c r="E27" s="9"/>
      <c r="F27" s="9"/>
      <c r="G27" s="9"/>
      <c r="H27" s="9"/>
      <c r="I27" s="9"/>
      <c r="J27" s="9"/>
      <c r="K27" s="9"/>
      <c r="L27" s="9">
        <v>-1195000</v>
      </c>
      <c r="M27" s="9"/>
      <c r="N27" s="40"/>
      <c r="O27" s="9"/>
      <c r="P27" s="9"/>
      <c r="Q27" s="9">
        <v>1195000</v>
      </c>
      <c r="R27" s="9"/>
      <c r="S27" s="9">
        <f t="shared" si="2"/>
        <v>0</v>
      </c>
      <c r="T27" s="93"/>
    </row>
    <row r="28" spans="1:20" s="105" customFormat="1" ht="37.5" customHeight="1" hidden="1">
      <c r="A28" s="15" t="s">
        <v>195</v>
      </c>
      <c r="B28" s="14" t="s">
        <v>201</v>
      </c>
      <c r="C28" s="9"/>
      <c r="D28" s="9"/>
      <c r="E28" s="9">
        <v>50000</v>
      </c>
      <c r="F28" s="9"/>
      <c r="G28" s="9"/>
      <c r="H28" s="9"/>
      <c r="I28" s="9"/>
      <c r="J28" s="9"/>
      <c r="K28" s="9"/>
      <c r="L28" s="9">
        <v>-50000</v>
      </c>
      <c r="M28" s="9"/>
      <c r="N28" s="40"/>
      <c r="O28" s="9"/>
      <c r="P28" s="9"/>
      <c r="Q28" s="9"/>
      <c r="R28" s="9"/>
      <c r="S28" s="9">
        <f t="shared" si="2"/>
        <v>0</v>
      </c>
      <c r="T28" s="93"/>
    </row>
    <row r="29" spans="1:20" s="105" customFormat="1" ht="37.5" customHeight="1" hidden="1">
      <c r="A29" s="15" t="s">
        <v>196</v>
      </c>
      <c r="B29" s="14" t="s">
        <v>200</v>
      </c>
      <c r="C29" s="9"/>
      <c r="D29" s="9"/>
      <c r="E29" s="9">
        <v>1000000</v>
      </c>
      <c r="F29" s="9"/>
      <c r="G29" s="9"/>
      <c r="H29" s="9"/>
      <c r="I29" s="9"/>
      <c r="J29" s="9"/>
      <c r="K29" s="9"/>
      <c r="L29" s="9">
        <v>-1000000</v>
      </c>
      <c r="M29" s="9"/>
      <c r="N29" s="40"/>
      <c r="O29" s="9"/>
      <c r="P29" s="9"/>
      <c r="Q29" s="9"/>
      <c r="R29" s="9"/>
      <c r="S29" s="9">
        <f t="shared" si="2"/>
        <v>0</v>
      </c>
      <c r="T29" s="93"/>
    </row>
    <row r="30" spans="1:20" s="105" customFormat="1" ht="37.5" customHeight="1" hidden="1">
      <c r="A30" s="15" t="s">
        <v>197</v>
      </c>
      <c r="B30" s="14" t="s">
        <v>198</v>
      </c>
      <c r="C30" s="9"/>
      <c r="D30" s="9"/>
      <c r="E30" s="9"/>
      <c r="F30" s="9"/>
      <c r="G30" s="9"/>
      <c r="H30" s="9"/>
      <c r="I30" s="9">
        <v>687125</v>
      </c>
      <c r="J30" s="9"/>
      <c r="K30" s="9"/>
      <c r="L30" s="9">
        <v>-687125</v>
      </c>
      <c r="M30" s="9"/>
      <c r="N30" s="40"/>
      <c r="O30" s="9"/>
      <c r="P30" s="9"/>
      <c r="Q30" s="9"/>
      <c r="R30" s="9"/>
      <c r="S30" s="9">
        <f t="shared" si="2"/>
        <v>0</v>
      </c>
      <c r="T30" s="93"/>
    </row>
    <row r="31" spans="1:20" s="105" customFormat="1" ht="37.5" customHeight="1" hidden="1">
      <c r="A31" s="15" t="s">
        <v>199</v>
      </c>
      <c r="B31" s="44" t="s">
        <v>202</v>
      </c>
      <c r="C31" s="9">
        <v>-699500</v>
      </c>
      <c r="D31" s="9">
        <v>-136000</v>
      </c>
      <c r="E31" s="9">
        <v>135500</v>
      </c>
      <c r="F31" s="9"/>
      <c r="G31" s="9"/>
      <c r="H31" s="9"/>
      <c r="I31" s="9"/>
      <c r="J31" s="9"/>
      <c r="K31" s="9"/>
      <c r="L31" s="40"/>
      <c r="M31" s="9">
        <v>700000</v>
      </c>
      <c r="N31" s="40"/>
      <c r="O31" s="9"/>
      <c r="P31" s="9"/>
      <c r="Q31" s="9"/>
      <c r="R31" s="9"/>
      <c r="S31" s="9">
        <f t="shared" si="2"/>
        <v>0</v>
      </c>
      <c r="T31" s="93"/>
    </row>
    <row r="32" spans="1:20" s="105" customFormat="1" ht="37.5" customHeight="1" hidden="1">
      <c r="A32" s="15"/>
      <c r="B32" s="14" t="s">
        <v>204</v>
      </c>
      <c r="C32" s="9"/>
      <c r="D32" s="9"/>
      <c r="E32" s="9">
        <v>4637412</v>
      </c>
      <c r="F32" s="9"/>
      <c r="G32" s="9"/>
      <c r="H32" s="9"/>
      <c r="I32" s="9"/>
      <c r="J32" s="9"/>
      <c r="K32" s="9"/>
      <c r="L32" s="9">
        <v>17175600</v>
      </c>
      <c r="M32" s="9"/>
      <c r="N32" s="40"/>
      <c r="O32" s="9"/>
      <c r="P32" s="9"/>
      <c r="Q32" s="9"/>
      <c r="R32" s="9"/>
      <c r="S32" s="9">
        <f>SUM(C32:R32)</f>
        <v>21813012</v>
      </c>
      <c r="T32" s="93"/>
    </row>
    <row r="33" spans="1:20" s="105" customFormat="1" ht="37.5" customHeight="1" hidden="1">
      <c r="A33" s="114"/>
      <c r="B33" s="42" t="s">
        <v>205</v>
      </c>
      <c r="C33" s="42">
        <f>SUM(C6:C31)</f>
        <v>-486296</v>
      </c>
      <c r="D33" s="42">
        <f>SUM(D6:D31)</f>
        <v>-49204</v>
      </c>
      <c r="E33" s="42">
        <f>SUM(E6:E32)</f>
        <v>8335447</v>
      </c>
      <c r="F33" s="42">
        <f aca="true" t="shared" si="3" ref="F33:R33">SUM(F6:F31)</f>
        <v>152260</v>
      </c>
      <c r="G33" s="42">
        <f t="shared" si="3"/>
        <v>0</v>
      </c>
      <c r="H33" s="42">
        <f t="shared" si="3"/>
        <v>0</v>
      </c>
      <c r="I33" s="42">
        <f t="shared" si="3"/>
        <v>687125</v>
      </c>
      <c r="J33" s="42">
        <f t="shared" si="3"/>
        <v>0</v>
      </c>
      <c r="K33" s="42">
        <f t="shared" si="3"/>
        <v>431800</v>
      </c>
      <c r="L33" s="42">
        <f>SUM(L6:L32)</f>
        <v>11188124</v>
      </c>
      <c r="M33" s="42">
        <f t="shared" si="3"/>
        <v>17169283</v>
      </c>
      <c r="N33" s="42">
        <f t="shared" si="3"/>
        <v>0</v>
      </c>
      <c r="O33" s="42">
        <f t="shared" si="3"/>
        <v>0</v>
      </c>
      <c r="P33" s="42">
        <f t="shared" si="3"/>
        <v>2842000</v>
      </c>
      <c r="Q33" s="42">
        <f t="shared" si="3"/>
        <v>1535400</v>
      </c>
      <c r="R33" s="42">
        <f t="shared" si="3"/>
        <v>0</v>
      </c>
      <c r="S33" s="42">
        <f>SUM(S6:S32)</f>
        <v>41805939</v>
      </c>
      <c r="T33" s="42"/>
    </row>
    <row r="34" spans="1:20" s="90" customFormat="1" ht="37.5" customHeight="1" hidden="1">
      <c r="A34" s="41"/>
      <c r="B34" s="42" t="s">
        <v>206</v>
      </c>
      <c r="C34" s="43">
        <f>C5+C33</f>
        <v>25033530</v>
      </c>
      <c r="D34" s="43">
        <f aca="true" t="shared" si="4" ref="D34:R34">D5+D33</f>
        <v>5217217</v>
      </c>
      <c r="E34" s="43">
        <f t="shared" si="4"/>
        <v>66553949</v>
      </c>
      <c r="F34" s="43">
        <f t="shared" si="4"/>
        <v>3912260</v>
      </c>
      <c r="G34" s="43">
        <f t="shared" si="4"/>
        <v>0</v>
      </c>
      <c r="H34" s="43">
        <f t="shared" si="4"/>
        <v>0</v>
      </c>
      <c r="I34" s="43">
        <f t="shared" si="4"/>
        <v>102905374</v>
      </c>
      <c r="J34" s="43">
        <f t="shared" si="4"/>
        <v>0</v>
      </c>
      <c r="K34" s="43">
        <f t="shared" si="4"/>
        <v>7574071</v>
      </c>
      <c r="L34" s="43">
        <f>L5+L33</f>
        <v>102568869</v>
      </c>
      <c r="M34" s="43">
        <f t="shared" si="4"/>
        <v>280396429</v>
      </c>
      <c r="N34" s="43">
        <f t="shared" si="4"/>
        <v>7591000</v>
      </c>
      <c r="O34" s="43">
        <f t="shared" si="4"/>
        <v>0</v>
      </c>
      <c r="P34" s="43">
        <f t="shared" si="4"/>
        <v>8260866</v>
      </c>
      <c r="Q34" s="43">
        <f t="shared" si="4"/>
        <v>63483232</v>
      </c>
      <c r="R34" s="43">
        <f t="shared" si="4"/>
        <v>75135095</v>
      </c>
      <c r="S34" s="43">
        <f>S5+S33</f>
        <v>748631892</v>
      </c>
      <c r="T34" s="42"/>
    </row>
    <row r="35" spans="1:20" ht="30" customHeight="1" hidden="1">
      <c r="A35" s="106" t="s">
        <v>209</v>
      </c>
      <c r="B35" s="106" t="s">
        <v>207</v>
      </c>
      <c r="K35" s="108">
        <v>60000</v>
      </c>
      <c r="L35" s="108">
        <v>-60000</v>
      </c>
      <c r="S35" s="9">
        <f aca="true" t="shared" si="5" ref="S35:S59">SUM(C35:R35)</f>
        <v>0</v>
      </c>
      <c r="T35" s="101" t="s">
        <v>165</v>
      </c>
    </row>
    <row r="36" spans="1:20" ht="18.75" hidden="1">
      <c r="A36" s="106" t="s">
        <v>210</v>
      </c>
      <c r="B36" s="111" t="s">
        <v>208</v>
      </c>
      <c r="E36" s="109">
        <v>30000</v>
      </c>
      <c r="L36" s="109">
        <v>-30000</v>
      </c>
      <c r="S36" s="9">
        <f t="shared" si="5"/>
        <v>0</v>
      </c>
      <c r="T36" s="101" t="s">
        <v>165</v>
      </c>
    </row>
    <row r="37" spans="1:20" ht="18.75" hidden="1">
      <c r="A37" s="106" t="s">
        <v>211</v>
      </c>
      <c r="B37" s="109" t="s">
        <v>212</v>
      </c>
      <c r="K37" s="109">
        <v>60000</v>
      </c>
      <c r="L37" s="109">
        <v>-60000</v>
      </c>
      <c r="M37" s="112"/>
      <c r="S37" s="9">
        <f t="shared" si="5"/>
        <v>0</v>
      </c>
      <c r="T37" s="101" t="s">
        <v>165</v>
      </c>
    </row>
    <row r="38" spans="1:20" ht="30" customHeight="1" hidden="1">
      <c r="A38" s="106" t="s">
        <v>225</v>
      </c>
      <c r="B38" s="106" t="s">
        <v>215</v>
      </c>
      <c r="K38" s="108"/>
      <c r="L38" s="108"/>
      <c r="P38" s="108"/>
      <c r="Q38" s="108">
        <v>6832</v>
      </c>
      <c r="S38" s="9">
        <f t="shared" si="5"/>
        <v>6832</v>
      </c>
      <c r="T38" s="101" t="s">
        <v>165</v>
      </c>
    </row>
    <row r="39" spans="1:20" ht="30" customHeight="1" hidden="1">
      <c r="A39" s="106" t="s">
        <v>225</v>
      </c>
      <c r="B39" s="106" t="s">
        <v>213</v>
      </c>
      <c r="K39" s="108"/>
      <c r="L39" s="108">
        <v>74879</v>
      </c>
      <c r="P39" s="108"/>
      <c r="Q39" s="108">
        <v>40152</v>
      </c>
      <c r="S39" s="9">
        <f t="shared" si="5"/>
        <v>115031</v>
      </c>
      <c r="T39" s="101" t="s">
        <v>165</v>
      </c>
    </row>
    <row r="40" spans="2:19" ht="60" customHeight="1" hidden="1">
      <c r="B40" s="111" t="s">
        <v>275</v>
      </c>
      <c r="K40" s="108"/>
      <c r="L40" s="108">
        <v>-679519</v>
      </c>
      <c r="N40" s="108">
        <v>679519</v>
      </c>
      <c r="S40" s="9">
        <f t="shared" si="5"/>
        <v>0</v>
      </c>
    </row>
    <row r="41" spans="1:20" ht="60" customHeight="1" hidden="1">
      <c r="A41" s="45" t="s">
        <v>224</v>
      </c>
      <c r="B41" s="12" t="s">
        <v>218</v>
      </c>
      <c r="E41" s="13">
        <v>839764</v>
      </c>
      <c r="K41" s="108"/>
      <c r="L41" s="13">
        <v>3110236</v>
      </c>
      <c r="S41" s="9">
        <f t="shared" si="5"/>
        <v>3950000</v>
      </c>
      <c r="T41" s="101" t="s">
        <v>165</v>
      </c>
    </row>
    <row r="42" spans="1:20" ht="60" customHeight="1" hidden="1">
      <c r="A42" s="45" t="s">
        <v>223</v>
      </c>
      <c r="B42" s="12" t="s">
        <v>219</v>
      </c>
      <c r="E42" s="13">
        <v>839764</v>
      </c>
      <c r="K42" s="108"/>
      <c r="L42" s="13">
        <v>3110236</v>
      </c>
      <c r="S42" s="9">
        <f t="shared" si="5"/>
        <v>3950000</v>
      </c>
      <c r="T42" s="101" t="s">
        <v>165</v>
      </c>
    </row>
    <row r="43" spans="1:20" ht="60" customHeight="1" hidden="1">
      <c r="A43" s="45" t="s">
        <v>222</v>
      </c>
      <c r="B43" s="12" t="s">
        <v>228</v>
      </c>
      <c r="E43" s="13">
        <v>839764</v>
      </c>
      <c r="K43" s="108"/>
      <c r="L43" s="13">
        <v>3110236</v>
      </c>
      <c r="S43" s="9">
        <f t="shared" si="5"/>
        <v>3950000</v>
      </c>
      <c r="T43" s="101" t="s">
        <v>165</v>
      </c>
    </row>
    <row r="44" spans="1:20" ht="60" customHeight="1" hidden="1">
      <c r="A44" s="45" t="s">
        <v>231</v>
      </c>
      <c r="B44" s="12" t="s">
        <v>232</v>
      </c>
      <c r="E44" s="13">
        <v>250000</v>
      </c>
      <c r="K44" s="108"/>
      <c r="L44" s="13">
        <v>-250000</v>
      </c>
      <c r="S44" s="9">
        <f t="shared" si="5"/>
        <v>0</v>
      </c>
      <c r="T44" s="101" t="s">
        <v>165</v>
      </c>
    </row>
    <row r="45" spans="1:20" ht="60" customHeight="1" hidden="1">
      <c r="A45" s="45" t="s">
        <v>233</v>
      </c>
      <c r="B45" s="12" t="s">
        <v>234</v>
      </c>
      <c r="E45" s="13">
        <v>600000</v>
      </c>
      <c r="K45" s="108"/>
      <c r="L45" s="13">
        <v>-600000</v>
      </c>
      <c r="S45" s="9">
        <f t="shared" si="5"/>
        <v>0</v>
      </c>
      <c r="T45" s="101" t="s">
        <v>241</v>
      </c>
    </row>
    <row r="46" spans="1:20" ht="69.75" customHeight="1" hidden="1">
      <c r="A46" s="45"/>
      <c r="B46" s="12" t="s">
        <v>235</v>
      </c>
      <c r="E46" s="13"/>
      <c r="K46" s="108"/>
      <c r="L46" s="13">
        <v>-101988</v>
      </c>
      <c r="M46" s="13">
        <v>101988</v>
      </c>
      <c r="S46" s="9">
        <f t="shared" si="5"/>
        <v>0</v>
      </c>
      <c r="T46" s="101" t="s">
        <v>240</v>
      </c>
    </row>
    <row r="47" spans="1:20" ht="69.75" customHeight="1" hidden="1">
      <c r="A47" s="45"/>
      <c r="B47" s="12" t="s">
        <v>236</v>
      </c>
      <c r="E47" s="13">
        <v>184000</v>
      </c>
      <c r="K47" s="108"/>
      <c r="L47" s="13">
        <v>-184000</v>
      </c>
      <c r="M47" s="13"/>
      <c r="S47" s="9">
        <f t="shared" si="5"/>
        <v>0</v>
      </c>
      <c r="T47" s="101" t="s">
        <v>165</v>
      </c>
    </row>
    <row r="48" spans="1:20" ht="69.75" customHeight="1" hidden="1">
      <c r="A48" s="45"/>
      <c r="B48" s="44" t="s">
        <v>237</v>
      </c>
      <c r="E48" s="13"/>
      <c r="K48" s="108"/>
      <c r="L48" s="13">
        <v>4339026</v>
      </c>
      <c r="M48" s="13"/>
      <c r="S48" s="9">
        <f t="shared" si="5"/>
        <v>4339026</v>
      </c>
      <c r="T48" s="101" t="s">
        <v>165</v>
      </c>
    </row>
    <row r="49" spans="1:24" ht="99.75" customHeight="1" hidden="1">
      <c r="A49" s="45"/>
      <c r="B49" s="44" t="s">
        <v>238</v>
      </c>
      <c r="E49" s="13">
        <v>279400</v>
      </c>
      <c r="K49" s="108"/>
      <c r="L49" s="13">
        <v>-279400</v>
      </c>
      <c r="M49" s="13"/>
      <c r="S49" s="9">
        <f t="shared" si="5"/>
        <v>0</v>
      </c>
      <c r="T49" s="97" t="s">
        <v>239</v>
      </c>
      <c r="U49" s="97"/>
      <c r="W49" s="119"/>
      <c r="X49" s="120"/>
    </row>
    <row r="50" spans="1:24" ht="99.75" customHeight="1" hidden="1">
      <c r="A50" s="45"/>
      <c r="B50" s="44" t="s">
        <v>242</v>
      </c>
      <c r="E50" s="13">
        <v>3000</v>
      </c>
      <c r="K50" s="108"/>
      <c r="L50" s="13">
        <v>-3000</v>
      </c>
      <c r="M50" s="13"/>
      <c r="S50" s="9">
        <f t="shared" si="5"/>
        <v>0</v>
      </c>
      <c r="T50" s="101" t="s">
        <v>165</v>
      </c>
      <c r="U50" s="97"/>
      <c r="W50" s="119"/>
      <c r="X50" s="120"/>
    </row>
    <row r="51" spans="1:24" ht="99.75" customHeight="1" hidden="1">
      <c r="A51" s="45"/>
      <c r="B51" s="44" t="s">
        <v>255</v>
      </c>
      <c r="E51" s="13">
        <v>1000000</v>
      </c>
      <c r="K51" s="108"/>
      <c r="L51" s="13">
        <v>-1000000</v>
      </c>
      <c r="M51" s="13"/>
      <c r="S51" s="9">
        <f t="shared" si="5"/>
        <v>0</v>
      </c>
      <c r="T51" s="101" t="s">
        <v>244</v>
      </c>
      <c r="U51" s="97"/>
      <c r="W51" s="119"/>
      <c r="X51" s="120"/>
    </row>
    <row r="52" spans="1:24" ht="99.75" customHeight="1" hidden="1">
      <c r="A52" s="45"/>
      <c r="B52" s="44" t="s">
        <v>243</v>
      </c>
      <c r="E52" s="13">
        <v>127000</v>
      </c>
      <c r="K52" s="108"/>
      <c r="L52" s="13">
        <v>-127000</v>
      </c>
      <c r="M52" s="13"/>
      <c r="S52" s="9">
        <f t="shared" si="5"/>
        <v>0</v>
      </c>
      <c r="T52" s="101" t="s">
        <v>165</v>
      </c>
      <c r="U52" s="97"/>
      <c r="W52" s="119"/>
      <c r="X52" s="120"/>
    </row>
    <row r="53" spans="1:24" ht="99.75" customHeight="1" hidden="1">
      <c r="A53" s="45" t="s">
        <v>245</v>
      </c>
      <c r="B53" s="44" t="s">
        <v>247</v>
      </c>
      <c r="E53" s="13">
        <v>162306</v>
      </c>
      <c r="K53" s="108"/>
      <c r="L53" s="13">
        <v>-162306</v>
      </c>
      <c r="M53" s="13"/>
      <c r="S53" s="9">
        <f t="shared" si="5"/>
        <v>0</v>
      </c>
      <c r="T53" s="101"/>
      <c r="U53" s="97"/>
      <c r="W53" s="119"/>
      <c r="X53" s="120"/>
    </row>
    <row r="54" spans="1:24" ht="99.75" customHeight="1" hidden="1">
      <c r="A54" s="45" t="s">
        <v>246</v>
      </c>
      <c r="B54" s="44" t="s">
        <v>248</v>
      </c>
      <c r="E54" s="13">
        <v>406400</v>
      </c>
      <c r="K54" s="108"/>
      <c r="L54" s="13">
        <v>-406400</v>
      </c>
      <c r="M54" s="13"/>
      <c r="S54" s="9">
        <f t="shared" si="5"/>
        <v>0</v>
      </c>
      <c r="T54" s="101"/>
      <c r="U54" s="97"/>
      <c r="W54" s="119"/>
      <c r="X54" s="120"/>
    </row>
    <row r="55" spans="1:24" ht="99.75" customHeight="1" hidden="1">
      <c r="A55" s="45" t="s">
        <v>249</v>
      </c>
      <c r="B55" s="44" t="s">
        <v>251</v>
      </c>
      <c r="E55" s="13"/>
      <c r="K55" s="108"/>
      <c r="L55" s="13">
        <v>-32137226</v>
      </c>
      <c r="M55" s="13">
        <v>32137226</v>
      </c>
      <c r="S55" s="9"/>
      <c r="T55" s="101"/>
      <c r="U55" s="97"/>
      <c r="W55" s="119"/>
      <c r="X55" s="120"/>
    </row>
    <row r="56" spans="1:24" ht="99.75" customHeight="1" hidden="1">
      <c r="A56" s="45" t="s">
        <v>250</v>
      </c>
      <c r="B56" s="44" t="s">
        <v>252</v>
      </c>
      <c r="E56" s="13"/>
      <c r="K56" s="108"/>
      <c r="L56" s="13"/>
      <c r="M56" s="13">
        <v>69882278</v>
      </c>
      <c r="R56" s="9">
        <v>-69882278</v>
      </c>
      <c r="S56" s="9">
        <f t="shared" si="5"/>
        <v>0</v>
      </c>
      <c r="T56" s="101"/>
      <c r="U56" s="97"/>
      <c r="W56" s="119"/>
      <c r="X56" s="120"/>
    </row>
    <row r="57" spans="1:24" ht="99.75" customHeight="1" hidden="1">
      <c r="A57" s="45"/>
      <c r="B57" s="138" t="s">
        <v>253</v>
      </c>
      <c r="E57" s="13">
        <v>3476275</v>
      </c>
      <c r="K57" s="108"/>
      <c r="L57" s="13">
        <v>-3476275</v>
      </c>
      <c r="M57" s="13"/>
      <c r="R57" s="9"/>
      <c r="S57" s="9">
        <f t="shared" si="5"/>
        <v>0</v>
      </c>
      <c r="T57" s="101"/>
      <c r="U57" s="97"/>
      <c r="W57" s="119"/>
      <c r="X57" s="120"/>
    </row>
    <row r="58" spans="1:24" ht="99.75" customHeight="1" hidden="1">
      <c r="A58" s="45"/>
      <c r="B58" s="44" t="s">
        <v>254</v>
      </c>
      <c r="C58" s="13">
        <v>4351464</v>
      </c>
      <c r="D58" s="13">
        <v>848536</v>
      </c>
      <c r="E58" s="13">
        <v>8679200</v>
      </c>
      <c r="K58" s="108"/>
      <c r="L58" s="13"/>
      <c r="M58" s="13">
        <v>-13879200</v>
      </c>
      <c r="R58" s="9"/>
      <c r="S58" s="9">
        <f t="shared" si="5"/>
        <v>0</v>
      </c>
      <c r="T58" s="101"/>
      <c r="U58" s="97"/>
      <c r="W58" s="119"/>
      <c r="X58" s="120"/>
    </row>
    <row r="59" spans="1:24" ht="99.75" customHeight="1" hidden="1">
      <c r="A59" s="45"/>
      <c r="B59" s="44" t="s">
        <v>276</v>
      </c>
      <c r="E59" s="13"/>
      <c r="K59" s="108"/>
      <c r="L59" s="13">
        <v>-525170</v>
      </c>
      <c r="M59" s="13">
        <v>525170</v>
      </c>
      <c r="R59" s="9"/>
      <c r="S59" s="9">
        <f t="shared" si="5"/>
        <v>0</v>
      </c>
      <c r="T59" s="101"/>
      <c r="U59" s="97"/>
      <c r="W59" s="119"/>
      <c r="X59" s="120"/>
    </row>
    <row r="60" spans="1:24" s="105" customFormat="1" ht="37.5" customHeight="1" hidden="1">
      <c r="A60" s="42"/>
      <c r="B60" s="36" t="s">
        <v>229</v>
      </c>
      <c r="C60" s="36">
        <f>SUM(C35:C58)</f>
        <v>4351464</v>
      </c>
      <c r="D60" s="36">
        <f>SUM(D35:D58)</f>
        <v>848536</v>
      </c>
      <c r="E60" s="36">
        <f>SUM(E35:E58)</f>
        <v>17716873</v>
      </c>
      <c r="F60" s="36">
        <f aca="true" t="shared" si="6" ref="F60:R60">SUM(F35:F58)</f>
        <v>0</v>
      </c>
      <c r="G60" s="36">
        <f t="shared" si="6"/>
        <v>0</v>
      </c>
      <c r="H60" s="36">
        <f t="shared" si="6"/>
        <v>0</v>
      </c>
      <c r="I60" s="36">
        <f t="shared" si="6"/>
        <v>0</v>
      </c>
      <c r="J60" s="36">
        <f t="shared" si="6"/>
        <v>0</v>
      </c>
      <c r="K60" s="36">
        <f t="shared" si="6"/>
        <v>120000</v>
      </c>
      <c r="L60" s="36">
        <f>SUM(L35:L59)</f>
        <v>-26337671</v>
      </c>
      <c r="M60" s="36">
        <f>SUM(M35:M59)</f>
        <v>88767462</v>
      </c>
      <c r="N60" s="36">
        <f t="shared" si="6"/>
        <v>679519</v>
      </c>
      <c r="O60" s="36">
        <f t="shared" si="6"/>
        <v>0</v>
      </c>
      <c r="P60" s="36">
        <f t="shared" si="6"/>
        <v>0</v>
      </c>
      <c r="Q60" s="36">
        <f t="shared" si="6"/>
        <v>46984</v>
      </c>
      <c r="R60" s="36">
        <f t="shared" si="6"/>
        <v>-69882278</v>
      </c>
      <c r="S60" s="36">
        <f>SUM(S35:S50)</f>
        <v>16310889</v>
      </c>
      <c r="T60" s="36"/>
      <c r="W60" s="121"/>
      <c r="X60" s="120"/>
    </row>
    <row r="61" spans="1:24" s="90" customFormat="1" ht="37.5" customHeight="1" hidden="1">
      <c r="A61" s="41"/>
      <c r="B61" s="42" t="s">
        <v>230</v>
      </c>
      <c r="C61" s="43">
        <f aca="true" t="shared" si="7" ref="C61:S61">C34+C60</f>
        <v>29384994</v>
      </c>
      <c r="D61" s="43">
        <f t="shared" si="7"/>
        <v>6065753</v>
      </c>
      <c r="E61" s="43">
        <f t="shared" si="7"/>
        <v>84270822</v>
      </c>
      <c r="F61" s="43">
        <f t="shared" si="7"/>
        <v>3912260</v>
      </c>
      <c r="G61" s="43">
        <f t="shared" si="7"/>
        <v>0</v>
      </c>
      <c r="H61" s="43">
        <f t="shared" si="7"/>
        <v>0</v>
      </c>
      <c r="I61" s="43">
        <f t="shared" si="7"/>
        <v>102905374</v>
      </c>
      <c r="J61" s="43">
        <f t="shared" si="7"/>
        <v>0</v>
      </c>
      <c r="K61" s="43">
        <f t="shared" si="7"/>
        <v>7694071</v>
      </c>
      <c r="L61" s="43">
        <f t="shared" si="7"/>
        <v>76231198</v>
      </c>
      <c r="M61" s="43">
        <f t="shared" si="7"/>
        <v>369163891</v>
      </c>
      <c r="N61" s="43">
        <f t="shared" si="7"/>
        <v>8270519</v>
      </c>
      <c r="O61" s="43">
        <f t="shared" si="7"/>
        <v>0</v>
      </c>
      <c r="P61" s="43">
        <f t="shared" si="7"/>
        <v>8260866</v>
      </c>
      <c r="Q61" s="43">
        <f t="shared" si="7"/>
        <v>63530216</v>
      </c>
      <c r="R61" s="43">
        <f t="shared" si="7"/>
        <v>5252817</v>
      </c>
      <c r="S61" s="43">
        <f t="shared" si="7"/>
        <v>764942781</v>
      </c>
      <c r="T61" s="91"/>
      <c r="W61" s="121"/>
      <c r="X61" s="120"/>
    </row>
    <row r="62" spans="1:24" ht="39.75" customHeight="1" hidden="1">
      <c r="A62" s="45" t="s">
        <v>284</v>
      </c>
      <c r="B62" s="134" t="s">
        <v>318</v>
      </c>
      <c r="E62" s="13">
        <v>150000</v>
      </c>
      <c r="F62" s="13"/>
      <c r="L62" s="13">
        <v>-150000</v>
      </c>
      <c r="S62" s="9">
        <f aca="true" t="shared" si="8" ref="S62:S79">SUM(C62:R62)</f>
        <v>0</v>
      </c>
      <c r="T62" s="110">
        <v>74031</v>
      </c>
      <c r="W62" s="121"/>
      <c r="X62" s="120"/>
    </row>
    <row r="63" spans="1:24" ht="39.75" customHeight="1" hidden="1">
      <c r="A63" s="45" t="s">
        <v>284</v>
      </c>
      <c r="B63" s="134" t="s">
        <v>319</v>
      </c>
      <c r="E63" s="13">
        <v>670000</v>
      </c>
      <c r="F63" s="13"/>
      <c r="L63" s="13">
        <v>-670000</v>
      </c>
      <c r="S63" s="9">
        <f t="shared" si="8"/>
        <v>0</v>
      </c>
      <c r="T63" s="110" t="s">
        <v>165</v>
      </c>
      <c r="W63" s="121"/>
      <c r="X63" s="120"/>
    </row>
    <row r="64" spans="1:24" ht="39.75" customHeight="1" hidden="1">
      <c r="A64" s="45" t="s">
        <v>285</v>
      </c>
      <c r="B64" s="134" t="s">
        <v>279</v>
      </c>
      <c r="E64" s="13"/>
      <c r="F64" s="13">
        <v>137160</v>
      </c>
      <c r="L64" s="13">
        <v>-137160</v>
      </c>
      <c r="S64" s="9">
        <f t="shared" si="8"/>
        <v>0</v>
      </c>
      <c r="T64" s="110" t="s">
        <v>287</v>
      </c>
      <c r="W64" s="121"/>
      <c r="X64" s="120"/>
    </row>
    <row r="65" spans="2:24" ht="39.75" customHeight="1" hidden="1">
      <c r="B65" s="134" t="s">
        <v>283</v>
      </c>
      <c r="C65" s="13">
        <v>2289531</v>
      </c>
      <c r="D65" s="13">
        <v>223229</v>
      </c>
      <c r="S65" s="9">
        <f t="shared" si="8"/>
        <v>2512760</v>
      </c>
      <c r="T65" s="110" t="s">
        <v>286</v>
      </c>
      <c r="W65" s="121"/>
      <c r="X65" s="120"/>
    </row>
    <row r="66" spans="2:20" ht="39.75" customHeight="1" hidden="1">
      <c r="B66" s="134" t="s">
        <v>282</v>
      </c>
      <c r="C66" s="13">
        <v>1543178</v>
      </c>
      <c r="D66" s="13">
        <v>150460</v>
      </c>
      <c r="S66" s="9">
        <f t="shared" si="8"/>
        <v>1693638</v>
      </c>
      <c r="T66" s="110" t="s">
        <v>286</v>
      </c>
    </row>
    <row r="67" spans="2:20" ht="39.75" customHeight="1" hidden="1">
      <c r="B67" s="134" t="s">
        <v>307</v>
      </c>
      <c r="C67" s="13">
        <v>95404</v>
      </c>
      <c r="D67" s="13">
        <v>-95404</v>
      </c>
      <c r="S67" s="9"/>
      <c r="T67" s="110" t="s">
        <v>286</v>
      </c>
    </row>
    <row r="68" spans="2:20" ht="63" customHeight="1" hidden="1">
      <c r="B68" s="134" t="s">
        <v>316</v>
      </c>
      <c r="E68" s="13">
        <v>1565000</v>
      </c>
      <c r="F68" s="13"/>
      <c r="G68" s="13"/>
      <c r="H68" s="13"/>
      <c r="I68" s="13"/>
      <c r="J68" s="13"/>
      <c r="K68" s="13"/>
      <c r="L68" s="13">
        <v>-1565000</v>
      </c>
      <c r="S68" s="9">
        <f t="shared" si="8"/>
        <v>0</v>
      </c>
      <c r="T68" s="110" t="s">
        <v>165</v>
      </c>
    </row>
    <row r="69" spans="2:20" ht="39.75" customHeight="1" hidden="1">
      <c r="B69" s="134" t="s">
        <v>288</v>
      </c>
      <c r="L69" s="13">
        <v>6129900</v>
      </c>
      <c r="S69" s="9">
        <f t="shared" si="8"/>
        <v>6129900</v>
      </c>
      <c r="T69" s="110" t="s">
        <v>165</v>
      </c>
    </row>
    <row r="70" spans="2:20" ht="39.75" customHeight="1" hidden="1">
      <c r="B70" s="134" t="s">
        <v>289</v>
      </c>
      <c r="F70" s="13">
        <v>132000</v>
      </c>
      <c r="S70" s="9">
        <f t="shared" si="8"/>
        <v>132000</v>
      </c>
      <c r="T70" s="110" t="s">
        <v>294</v>
      </c>
    </row>
    <row r="71" spans="2:20" ht="39.75" customHeight="1" hidden="1">
      <c r="B71" s="134" t="s">
        <v>291</v>
      </c>
      <c r="C71" s="13">
        <v>24356</v>
      </c>
      <c r="D71" s="13">
        <v>8335</v>
      </c>
      <c r="E71" s="13"/>
      <c r="L71" s="13">
        <v>-32691</v>
      </c>
      <c r="S71" s="9">
        <f t="shared" si="8"/>
        <v>0</v>
      </c>
      <c r="T71" s="110" t="s">
        <v>295</v>
      </c>
    </row>
    <row r="72" spans="2:20" ht="39.75" customHeight="1" hidden="1">
      <c r="B72" s="134" t="s">
        <v>313</v>
      </c>
      <c r="C72" s="13">
        <v>317400</v>
      </c>
      <c r="D72" s="13">
        <v>61893</v>
      </c>
      <c r="L72" s="13">
        <v>-379293</v>
      </c>
      <c r="S72" s="9">
        <f t="shared" si="8"/>
        <v>0</v>
      </c>
      <c r="T72" s="110" t="s">
        <v>296</v>
      </c>
    </row>
    <row r="73" spans="2:20" ht="39.75" customHeight="1" hidden="1">
      <c r="B73" s="106" t="s">
        <v>292</v>
      </c>
      <c r="L73" s="13">
        <v>-2500000</v>
      </c>
      <c r="S73" s="9">
        <f t="shared" si="8"/>
        <v>-2500000</v>
      </c>
      <c r="T73" s="110" t="s">
        <v>165</v>
      </c>
    </row>
    <row r="74" spans="2:20" ht="39.75" customHeight="1" hidden="1">
      <c r="B74" s="12" t="s">
        <v>311</v>
      </c>
      <c r="E74" s="13">
        <v>1879600</v>
      </c>
      <c r="F74" s="13"/>
      <c r="G74" s="13"/>
      <c r="H74" s="13"/>
      <c r="I74" s="13"/>
      <c r="J74" s="13"/>
      <c r="K74" s="13"/>
      <c r="L74" s="13"/>
      <c r="M74" s="13">
        <v>-1879600</v>
      </c>
      <c r="N74" s="13"/>
      <c r="S74" s="9">
        <f t="shared" si="8"/>
        <v>0</v>
      </c>
      <c r="T74" s="110" t="s">
        <v>312</v>
      </c>
    </row>
    <row r="75" spans="1:20" ht="39.75" customHeight="1" hidden="1">
      <c r="A75" s="106" t="s">
        <v>299</v>
      </c>
      <c r="B75" s="111" t="s">
        <v>300</v>
      </c>
      <c r="L75" s="13"/>
      <c r="S75" s="9">
        <f t="shared" si="8"/>
        <v>0</v>
      </c>
      <c r="T75" s="110" t="s">
        <v>295</v>
      </c>
    </row>
    <row r="76" spans="1:20" ht="39.75" customHeight="1" hidden="1">
      <c r="A76" s="106" t="s">
        <v>301</v>
      </c>
      <c r="B76" s="106" t="s">
        <v>302</v>
      </c>
      <c r="L76" s="13"/>
      <c r="S76" s="9">
        <f t="shared" si="8"/>
        <v>0</v>
      </c>
      <c r="T76" s="110" t="s">
        <v>165</v>
      </c>
    </row>
    <row r="77" spans="1:20" ht="39.75" customHeight="1" hidden="1">
      <c r="A77" s="106" t="s">
        <v>305</v>
      </c>
      <c r="B77" s="111" t="s">
        <v>304</v>
      </c>
      <c r="L77" s="13"/>
      <c r="S77" s="9">
        <f t="shared" si="8"/>
        <v>0</v>
      </c>
      <c r="T77" s="110" t="s">
        <v>165</v>
      </c>
    </row>
    <row r="78" spans="2:20" ht="39.75" customHeight="1" hidden="1">
      <c r="B78" s="111" t="s">
        <v>315</v>
      </c>
      <c r="L78" s="13">
        <v>-500000</v>
      </c>
      <c r="M78" s="13">
        <v>500000</v>
      </c>
      <c r="S78" s="9">
        <f t="shared" si="8"/>
        <v>0</v>
      </c>
      <c r="T78" s="110" t="s">
        <v>295</v>
      </c>
    </row>
    <row r="79" spans="2:20" ht="39.75" customHeight="1" hidden="1">
      <c r="B79" s="12" t="s">
        <v>317</v>
      </c>
      <c r="L79" s="13"/>
      <c r="M79" s="13"/>
      <c r="Q79" s="13">
        <v>750000</v>
      </c>
      <c r="S79" s="9">
        <f t="shared" si="8"/>
        <v>750000</v>
      </c>
      <c r="T79" s="110" t="s">
        <v>165</v>
      </c>
    </row>
    <row r="80" spans="2:19" ht="39.75" customHeight="1" hidden="1">
      <c r="B80" s="12" t="s">
        <v>320</v>
      </c>
      <c r="E80" s="13">
        <v>300000</v>
      </c>
      <c r="L80" s="13">
        <v>-300000</v>
      </c>
      <c r="M80" s="13"/>
      <c r="Q80" s="13"/>
      <c r="S80" s="9"/>
    </row>
    <row r="81" spans="2:20" ht="39.75" customHeight="1" hidden="1">
      <c r="B81" s="111" t="s">
        <v>310</v>
      </c>
      <c r="L81" s="13"/>
      <c r="M81" s="13">
        <v>268000</v>
      </c>
      <c r="S81" s="9">
        <f>SUM(C81:R81)</f>
        <v>268000</v>
      </c>
      <c r="T81" s="110" t="s">
        <v>295</v>
      </c>
    </row>
    <row r="82" spans="1:24" s="105" customFormat="1" ht="37.5" customHeight="1" hidden="1">
      <c r="A82" s="114"/>
      <c r="B82" s="42" t="s">
        <v>297</v>
      </c>
      <c r="C82" s="35">
        <f>SUM(C62:C81)</f>
        <v>4269869</v>
      </c>
      <c r="D82" s="35">
        <f aca="true" t="shared" si="9" ref="D82:R82">SUM(D62:D81)</f>
        <v>348513</v>
      </c>
      <c r="E82" s="35">
        <f t="shared" si="9"/>
        <v>4564600</v>
      </c>
      <c r="F82" s="35">
        <f t="shared" si="9"/>
        <v>269160</v>
      </c>
      <c r="G82" s="35">
        <f t="shared" si="9"/>
        <v>0</v>
      </c>
      <c r="H82" s="35">
        <f t="shared" si="9"/>
        <v>0</v>
      </c>
      <c r="I82" s="35">
        <f t="shared" si="9"/>
        <v>0</v>
      </c>
      <c r="J82" s="35">
        <f t="shared" si="9"/>
        <v>0</v>
      </c>
      <c r="K82" s="35">
        <f t="shared" si="9"/>
        <v>0</v>
      </c>
      <c r="L82" s="35">
        <f>SUM(L62:L81)</f>
        <v>-104244</v>
      </c>
      <c r="M82" s="35">
        <f t="shared" si="9"/>
        <v>-1111600</v>
      </c>
      <c r="N82" s="35">
        <f t="shared" si="9"/>
        <v>0</v>
      </c>
      <c r="O82" s="35">
        <f t="shared" si="9"/>
        <v>0</v>
      </c>
      <c r="P82" s="35">
        <f t="shared" si="9"/>
        <v>0</v>
      </c>
      <c r="Q82" s="35">
        <f t="shared" si="9"/>
        <v>750000</v>
      </c>
      <c r="R82" s="35">
        <f t="shared" si="9"/>
        <v>0</v>
      </c>
      <c r="S82" s="35">
        <f>SUM(S62:S81)</f>
        <v>8986298</v>
      </c>
      <c r="T82" s="114"/>
      <c r="W82" s="121"/>
      <c r="X82" s="120"/>
    </row>
    <row r="83" spans="1:24" s="90" customFormat="1" ht="37.5" customHeight="1">
      <c r="A83" s="41"/>
      <c r="B83" s="42" t="s">
        <v>298</v>
      </c>
      <c r="C83" s="43">
        <f aca="true" t="shared" si="10" ref="C83:S83">C61+C82</f>
        <v>33654863</v>
      </c>
      <c r="D83" s="43">
        <f t="shared" si="10"/>
        <v>6414266</v>
      </c>
      <c r="E83" s="43">
        <f t="shared" si="10"/>
        <v>88835422</v>
      </c>
      <c r="F83" s="43">
        <f t="shared" si="10"/>
        <v>4181420</v>
      </c>
      <c r="G83" s="43">
        <f t="shared" si="10"/>
        <v>0</v>
      </c>
      <c r="H83" s="43">
        <f t="shared" si="10"/>
        <v>0</v>
      </c>
      <c r="I83" s="43">
        <f t="shared" si="10"/>
        <v>102905374</v>
      </c>
      <c r="J83" s="43">
        <f t="shared" si="10"/>
        <v>0</v>
      </c>
      <c r="K83" s="43">
        <f t="shared" si="10"/>
        <v>7694071</v>
      </c>
      <c r="L83" s="43">
        <f>L61+L82</f>
        <v>76126954</v>
      </c>
      <c r="M83" s="43">
        <f t="shared" si="10"/>
        <v>368052291</v>
      </c>
      <c r="N83" s="43">
        <f t="shared" si="10"/>
        <v>8270519</v>
      </c>
      <c r="O83" s="43">
        <f t="shared" si="10"/>
        <v>0</v>
      </c>
      <c r="P83" s="43">
        <f t="shared" si="10"/>
        <v>8260866</v>
      </c>
      <c r="Q83" s="43">
        <f t="shared" si="10"/>
        <v>64280216</v>
      </c>
      <c r="R83" s="43">
        <f t="shared" si="10"/>
        <v>5252817</v>
      </c>
      <c r="S83" s="136">
        <f t="shared" si="10"/>
        <v>773929079</v>
      </c>
      <c r="T83" s="35"/>
      <c r="W83" s="121"/>
      <c r="X83" s="120"/>
    </row>
    <row r="84" spans="2:20" ht="39.75" customHeight="1">
      <c r="B84" s="12" t="s">
        <v>351</v>
      </c>
      <c r="Q84" s="140">
        <v>59750</v>
      </c>
      <c r="S84" s="35">
        <f aca="true" t="shared" si="11" ref="S84:S110">SUM(C84:R84)</f>
        <v>59750</v>
      </c>
      <c r="T84" s="151" t="s">
        <v>360</v>
      </c>
    </row>
    <row r="85" spans="1:20" ht="39.75" customHeight="1">
      <c r="A85" s="111" t="s">
        <v>370</v>
      </c>
      <c r="B85" s="106" t="s">
        <v>321</v>
      </c>
      <c r="J85" s="140"/>
      <c r="K85" s="140">
        <v>550000</v>
      </c>
      <c r="L85" s="140">
        <v>-550000</v>
      </c>
      <c r="M85" s="140"/>
      <c r="S85" s="35">
        <f t="shared" si="11"/>
        <v>0</v>
      </c>
      <c r="T85" s="151" t="s">
        <v>360</v>
      </c>
    </row>
    <row r="86" spans="2:20" ht="63.75" customHeight="1">
      <c r="B86" s="111" t="s">
        <v>327</v>
      </c>
      <c r="J86" s="140"/>
      <c r="K86" s="140"/>
      <c r="L86" s="140"/>
      <c r="M86" s="140"/>
      <c r="S86" s="35">
        <f t="shared" si="11"/>
        <v>0</v>
      </c>
      <c r="T86" s="151" t="s">
        <v>363</v>
      </c>
    </row>
    <row r="87" spans="1:20" ht="42.75" customHeight="1">
      <c r="A87" s="111" t="s">
        <v>322</v>
      </c>
      <c r="B87" s="111" t="s">
        <v>326</v>
      </c>
      <c r="E87" s="13">
        <v>107800</v>
      </c>
      <c r="F87" s="13"/>
      <c r="G87" s="13"/>
      <c r="H87" s="13"/>
      <c r="I87" s="13"/>
      <c r="J87" s="140"/>
      <c r="K87" s="140"/>
      <c r="L87" s="140">
        <v>-107800</v>
      </c>
      <c r="M87" s="140"/>
      <c r="S87" s="35">
        <f t="shared" si="11"/>
        <v>0</v>
      </c>
      <c r="T87" s="152" t="s">
        <v>364</v>
      </c>
    </row>
    <row r="88" spans="2:20" ht="39.75">
      <c r="B88" s="111" t="s">
        <v>323</v>
      </c>
      <c r="J88" s="140"/>
      <c r="K88" s="140"/>
      <c r="L88" s="140">
        <v>874004</v>
      </c>
      <c r="M88" s="140"/>
      <c r="S88" s="35">
        <f t="shared" si="11"/>
        <v>874004</v>
      </c>
      <c r="T88" s="151" t="s">
        <v>361</v>
      </c>
    </row>
    <row r="89" spans="1:20" ht="39.75" customHeight="1">
      <c r="A89" s="141" t="s">
        <v>333</v>
      </c>
      <c r="B89" s="142" t="s">
        <v>324</v>
      </c>
      <c r="C89" s="141"/>
      <c r="D89" s="141"/>
      <c r="E89" s="141"/>
      <c r="F89" s="141"/>
      <c r="G89" s="141"/>
      <c r="H89" s="141"/>
      <c r="I89" s="141"/>
      <c r="J89" s="141"/>
      <c r="K89" s="141"/>
      <c r="L89" s="145">
        <v>28440</v>
      </c>
      <c r="M89" s="141"/>
      <c r="N89" s="141"/>
      <c r="O89" s="141"/>
      <c r="P89" s="141"/>
      <c r="Q89" s="141"/>
      <c r="R89" s="141"/>
      <c r="S89" s="145">
        <f t="shared" si="11"/>
        <v>28440</v>
      </c>
      <c r="T89" s="151" t="s">
        <v>361</v>
      </c>
    </row>
    <row r="90" spans="1:20" ht="39.75" customHeight="1">
      <c r="A90" s="111" t="s">
        <v>352</v>
      </c>
      <c r="B90" s="111" t="s">
        <v>372</v>
      </c>
      <c r="L90" s="140">
        <v>-510000</v>
      </c>
      <c r="M90" s="140">
        <v>510000</v>
      </c>
      <c r="S90" s="35">
        <f t="shared" si="11"/>
        <v>0</v>
      </c>
      <c r="T90" s="149" t="s">
        <v>365</v>
      </c>
    </row>
    <row r="91" spans="1:20" ht="39.75" customHeight="1">
      <c r="A91" s="141" t="s">
        <v>328</v>
      </c>
      <c r="B91" s="142" t="s">
        <v>329</v>
      </c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5">
        <f t="shared" si="11"/>
        <v>0</v>
      </c>
      <c r="T91" s="143"/>
    </row>
    <row r="92" spans="2:20" ht="39.75" customHeight="1">
      <c r="B92" s="134" t="s">
        <v>330</v>
      </c>
      <c r="L92" s="13">
        <v>6129900</v>
      </c>
      <c r="S92" s="35">
        <f t="shared" si="11"/>
        <v>6129900</v>
      </c>
      <c r="T92" s="151" t="s">
        <v>361</v>
      </c>
    </row>
    <row r="93" spans="2:20" ht="39.75" customHeight="1">
      <c r="B93" s="134" t="s">
        <v>371</v>
      </c>
      <c r="E93" s="13">
        <v>5949113</v>
      </c>
      <c r="F93" s="13"/>
      <c r="G93" s="13"/>
      <c r="H93" s="13"/>
      <c r="I93" s="13"/>
      <c r="J93" s="13"/>
      <c r="K93" s="13"/>
      <c r="L93" s="13"/>
      <c r="M93" s="13">
        <v>-5949113</v>
      </c>
      <c r="S93" s="35">
        <f t="shared" si="11"/>
        <v>0</v>
      </c>
      <c r="T93" s="151"/>
    </row>
    <row r="94" spans="2:20" ht="39.75" customHeight="1">
      <c r="B94" s="134" t="s">
        <v>332</v>
      </c>
      <c r="E94" s="13"/>
      <c r="F94" s="13"/>
      <c r="G94" s="13"/>
      <c r="H94" s="13"/>
      <c r="I94" s="13"/>
      <c r="J94" s="13"/>
      <c r="K94" s="13"/>
      <c r="L94" s="13">
        <v>471264</v>
      </c>
      <c r="M94" s="13"/>
      <c r="S94" s="35">
        <f t="shared" si="11"/>
        <v>471264</v>
      </c>
      <c r="T94" s="151" t="s">
        <v>361</v>
      </c>
    </row>
    <row r="95" spans="1:24" s="1" customFormat="1" ht="39.75" customHeight="1">
      <c r="A95" s="128" t="s">
        <v>335</v>
      </c>
      <c r="B95" s="111" t="s">
        <v>162</v>
      </c>
      <c r="C95" s="107"/>
      <c r="D95" s="107"/>
      <c r="E95" s="107"/>
      <c r="F95" s="13">
        <v>1297940</v>
      </c>
      <c r="G95" s="13"/>
      <c r="H95" s="13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35">
        <f t="shared" si="11"/>
        <v>1297940</v>
      </c>
      <c r="T95" s="151" t="s">
        <v>362</v>
      </c>
      <c r="U95" s="107"/>
      <c r="V95" s="107"/>
      <c r="W95" s="131">
        <v>1810</v>
      </c>
      <c r="X95" s="103"/>
    </row>
    <row r="96" spans="2:20" ht="39.75" customHeight="1">
      <c r="B96" s="111" t="s">
        <v>334</v>
      </c>
      <c r="L96" s="13">
        <v>42661</v>
      </c>
      <c r="S96" s="35">
        <f t="shared" si="11"/>
        <v>42661</v>
      </c>
      <c r="T96" s="151" t="s">
        <v>361</v>
      </c>
    </row>
    <row r="97" spans="1:20" ht="39.75" customHeight="1">
      <c r="A97" s="45" t="s">
        <v>353</v>
      </c>
      <c r="B97" s="12" t="s">
        <v>355</v>
      </c>
      <c r="E97" s="13"/>
      <c r="K97" s="108"/>
      <c r="L97" s="13">
        <v>-3110236</v>
      </c>
      <c r="S97" s="35">
        <f t="shared" si="11"/>
        <v>-3110236</v>
      </c>
      <c r="T97" s="151" t="s">
        <v>361</v>
      </c>
    </row>
    <row r="98" spans="2:20" ht="39.75" customHeight="1">
      <c r="B98" s="111" t="s">
        <v>336</v>
      </c>
      <c r="L98" s="13">
        <v>405124</v>
      </c>
      <c r="S98" s="35">
        <f t="shared" si="11"/>
        <v>405124</v>
      </c>
      <c r="T98" s="151" t="s">
        <v>361</v>
      </c>
    </row>
    <row r="99" spans="2:20" ht="39.75" customHeight="1">
      <c r="B99" s="111" t="s">
        <v>337</v>
      </c>
      <c r="L99" s="13">
        <v>135857</v>
      </c>
      <c r="S99" s="35">
        <f t="shared" si="11"/>
        <v>135857</v>
      </c>
      <c r="T99" s="151" t="s">
        <v>361</v>
      </c>
    </row>
    <row r="100" spans="2:20" ht="39.75" customHeight="1">
      <c r="B100" s="111" t="s">
        <v>337</v>
      </c>
      <c r="L100" s="13">
        <v>883516</v>
      </c>
      <c r="S100" s="35">
        <f t="shared" si="11"/>
        <v>883516</v>
      </c>
      <c r="T100" s="151" t="s">
        <v>361</v>
      </c>
    </row>
    <row r="101" spans="2:20" ht="39.75" customHeight="1">
      <c r="B101" s="111" t="s">
        <v>337</v>
      </c>
      <c r="L101" s="13">
        <v>299461</v>
      </c>
      <c r="S101" s="35">
        <f t="shared" si="11"/>
        <v>299461</v>
      </c>
      <c r="T101" s="151" t="s">
        <v>361</v>
      </c>
    </row>
    <row r="102" spans="2:20" ht="39.75" customHeight="1">
      <c r="B102" s="111" t="s">
        <v>338</v>
      </c>
      <c r="L102" s="13">
        <v>218264</v>
      </c>
      <c r="S102" s="35">
        <f t="shared" si="11"/>
        <v>218264</v>
      </c>
      <c r="T102" s="151" t="s">
        <v>361</v>
      </c>
    </row>
    <row r="103" spans="2:20" ht="39.75" customHeight="1">
      <c r="B103" s="111" t="s">
        <v>339</v>
      </c>
      <c r="L103" s="13">
        <v>56350</v>
      </c>
      <c r="S103" s="35">
        <f t="shared" si="11"/>
        <v>56350</v>
      </c>
      <c r="T103" s="151" t="s">
        <v>361</v>
      </c>
    </row>
    <row r="104" spans="2:20" ht="39.75" customHeight="1">
      <c r="B104" s="111" t="s">
        <v>340</v>
      </c>
      <c r="L104" s="13">
        <v>115605</v>
      </c>
      <c r="S104" s="35">
        <f t="shared" si="11"/>
        <v>115605</v>
      </c>
      <c r="T104" s="151" t="s">
        <v>361</v>
      </c>
    </row>
    <row r="105" spans="2:20" ht="39.75" customHeight="1">
      <c r="B105" s="111" t="s">
        <v>341</v>
      </c>
      <c r="L105" s="13">
        <v>302721</v>
      </c>
      <c r="S105" s="35">
        <f t="shared" si="11"/>
        <v>302721</v>
      </c>
      <c r="T105" s="151" t="s">
        <v>361</v>
      </c>
    </row>
    <row r="106" spans="2:20" ht="39.75" customHeight="1">
      <c r="B106" s="111" t="s">
        <v>344</v>
      </c>
      <c r="L106" s="13">
        <v>700000</v>
      </c>
      <c r="S106" s="35">
        <f t="shared" si="11"/>
        <v>700000</v>
      </c>
      <c r="T106" s="151" t="s">
        <v>361</v>
      </c>
    </row>
    <row r="107" spans="2:20" ht="39.75" customHeight="1">
      <c r="B107" s="111" t="s">
        <v>346</v>
      </c>
      <c r="I107" s="13">
        <v>698645</v>
      </c>
      <c r="J107" s="13"/>
      <c r="L107" s="13">
        <v>-698645</v>
      </c>
      <c r="S107" s="35">
        <f t="shared" si="11"/>
        <v>0</v>
      </c>
      <c r="T107" s="151" t="s">
        <v>360</v>
      </c>
    </row>
    <row r="108" spans="2:20" ht="39.75" customHeight="1">
      <c r="B108" s="111" t="s">
        <v>348</v>
      </c>
      <c r="I108" s="13">
        <v>2183223</v>
      </c>
      <c r="J108" s="13"/>
      <c r="Q108" s="13"/>
      <c r="S108" s="35">
        <f t="shared" si="11"/>
        <v>2183223</v>
      </c>
      <c r="T108" s="151" t="s">
        <v>360</v>
      </c>
    </row>
    <row r="109" spans="1:24" s="105" customFormat="1" ht="37.5" customHeight="1">
      <c r="A109" s="114"/>
      <c r="B109" s="42" t="s">
        <v>349</v>
      </c>
      <c r="C109" s="35">
        <f>SUM(C88:C108)</f>
        <v>0</v>
      </c>
      <c r="D109" s="35">
        <f>SUM(D88:D108)</f>
        <v>0</v>
      </c>
      <c r="E109" s="35">
        <f>SUM(E84:E108)</f>
        <v>6056913</v>
      </c>
      <c r="F109" s="35">
        <f aca="true" t="shared" si="12" ref="F109:R109">SUM(F84:F108)</f>
        <v>1297940</v>
      </c>
      <c r="G109" s="35">
        <f t="shared" si="12"/>
        <v>0</v>
      </c>
      <c r="H109" s="35">
        <f t="shared" si="12"/>
        <v>0</v>
      </c>
      <c r="I109" s="35">
        <f t="shared" si="12"/>
        <v>2881868</v>
      </c>
      <c r="J109" s="35">
        <f t="shared" si="12"/>
        <v>0</v>
      </c>
      <c r="K109" s="35">
        <f t="shared" si="12"/>
        <v>550000</v>
      </c>
      <c r="L109" s="35">
        <f t="shared" si="12"/>
        <v>5686486</v>
      </c>
      <c r="M109" s="35">
        <f t="shared" si="12"/>
        <v>-5439113</v>
      </c>
      <c r="N109" s="35">
        <f t="shared" si="12"/>
        <v>0</v>
      </c>
      <c r="O109" s="35">
        <f t="shared" si="12"/>
        <v>0</v>
      </c>
      <c r="P109" s="35">
        <f t="shared" si="12"/>
        <v>0</v>
      </c>
      <c r="Q109" s="35">
        <f t="shared" si="12"/>
        <v>59750</v>
      </c>
      <c r="R109" s="35">
        <f t="shared" si="12"/>
        <v>0</v>
      </c>
      <c r="S109" s="35">
        <f t="shared" si="11"/>
        <v>11093844</v>
      </c>
      <c r="T109" s="114"/>
      <c r="W109" s="121"/>
      <c r="X109" s="120"/>
    </row>
    <row r="110" spans="1:24" s="90" customFormat="1" ht="37.5" customHeight="1">
      <c r="A110" s="41"/>
      <c r="B110" s="42" t="s">
        <v>350</v>
      </c>
      <c r="C110" s="43">
        <f>C83+C109</f>
        <v>33654863</v>
      </c>
      <c r="D110" s="43">
        <f aca="true" t="shared" si="13" ref="D110:R110">D83+D109</f>
        <v>6414266</v>
      </c>
      <c r="E110" s="43">
        <f t="shared" si="13"/>
        <v>94892335</v>
      </c>
      <c r="F110" s="43">
        <f t="shared" si="13"/>
        <v>5479360</v>
      </c>
      <c r="G110" s="43">
        <f t="shared" si="13"/>
        <v>0</v>
      </c>
      <c r="H110" s="43">
        <f t="shared" si="13"/>
        <v>0</v>
      </c>
      <c r="I110" s="43">
        <f t="shared" si="13"/>
        <v>105787242</v>
      </c>
      <c r="J110" s="43">
        <f t="shared" si="13"/>
        <v>0</v>
      </c>
      <c r="K110" s="43">
        <f t="shared" si="13"/>
        <v>8244071</v>
      </c>
      <c r="L110" s="43">
        <f t="shared" si="13"/>
        <v>81813440</v>
      </c>
      <c r="M110" s="43">
        <f t="shared" si="13"/>
        <v>362613178</v>
      </c>
      <c r="N110" s="43">
        <f t="shared" si="13"/>
        <v>8270519</v>
      </c>
      <c r="O110" s="43">
        <f t="shared" si="13"/>
        <v>0</v>
      </c>
      <c r="P110" s="43">
        <f t="shared" si="13"/>
        <v>8260866</v>
      </c>
      <c r="Q110" s="43">
        <f t="shared" si="13"/>
        <v>64339966</v>
      </c>
      <c r="R110" s="43">
        <f t="shared" si="13"/>
        <v>5252817</v>
      </c>
      <c r="S110" s="144">
        <f t="shared" si="11"/>
        <v>785022923</v>
      </c>
      <c r="T110" s="35"/>
      <c r="U110" s="13">
        <f>Bevételek!V55-Kiadások!S110</f>
        <v>0</v>
      </c>
      <c r="W110" s="121"/>
      <c r="X110" s="120"/>
    </row>
    <row r="111" ht="18.75">
      <c r="J111" s="13"/>
    </row>
    <row r="112" ht="18.75">
      <c r="J112" s="13"/>
    </row>
    <row r="113" ht="18.75">
      <c r="J113" s="13"/>
    </row>
    <row r="114" ht="18.75">
      <c r="J114" s="13"/>
    </row>
    <row r="115" ht="18.75">
      <c r="J115" s="13"/>
    </row>
    <row r="116" ht="18.75">
      <c r="J116" s="13"/>
    </row>
  </sheetData>
  <sheetProtection/>
  <mergeCells count="19">
    <mergeCell ref="A2:A4"/>
    <mergeCell ref="B2:B4"/>
    <mergeCell ref="M3:M4"/>
    <mergeCell ref="C2:L2"/>
    <mergeCell ref="D3:D4"/>
    <mergeCell ref="E3:E4"/>
    <mergeCell ref="F3:F4"/>
    <mergeCell ref="C3:C4"/>
    <mergeCell ref="G3:L3"/>
    <mergeCell ref="T2:T4"/>
    <mergeCell ref="O1:S1"/>
    <mergeCell ref="R3:R4"/>
    <mergeCell ref="O3:O4"/>
    <mergeCell ref="N3:N4"/>
    <mergeCell ref="M2:O2"/>
    <mergeCell ref="S2:S4"/>
    <mergeCell ref="P2:R2"/>
    <mergeCell ref="P3:P4"/>
    <mergeCell ref="Q3:Q4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8" scale="59" r:id="rId1"/>
  <headerFooter>
    <oddHeader>&amp;C&amp;16Litér Község Önkormányzata
2018. évi költségvetés IV. módosítás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PageLayoutView="0" workbookViewId="0" topLeftCell="A25">
      <selection activeCell="E37" sqref="E37"/>
    </sheetView>
  </sheetViews>
  <sheetFormatPr defaultColWidth="9.00390625" defaultRowHeight="12.75"/>
  <cols>
    <col min="1" max="1" width="5.125" style="16" customWidth="1"/>
    <col min="2" max="2" width="64.75390625" style="16" customWidth="1"/>
    <col min="3" max="6" width="13.75390625" style="16" customWidth="1"/>
    <col min="7" max="7" width="9.125" style="16" customWidth="1"/>
    <col min="8" max="8" width="19.25390625" style="46" customWidth="1"/>
    <col min="9" max="9" width="9.125" style="46" customWidth="1"/>
    <col min="10" max="11" width="9.125" style="16" customWidth="1"/>
    <col min="12" max="16384" width="9.125" style="16" customWidth="1"/>
  </cols>
  <sheetData>
    <row r="1" spans="2:6" ht="33" customHeight="1">
      <c r="B1" s="161" t="s">
        <v>367</v>
      </c>
      <c r="C1" s="161"/>
      <c r="D1" s="161"/>
      <c r="E1" s="161"/>
      <c r="F1" s="161"/>
    </row>
    <row r="2" spans="2:6" ht="26.25" customHeight="1">
      <c r="B2" s="161" t="s">
        <v>60</v>
      </c>
      <c r="C2" s="161"/>
      <c r="D2" s="161"/>
      <c r="E2" s="161"/>
      <c r="F2" s="161"/>
    </row>
    <row r="3" spans="2:6" ht="15">
      <c r="B3" s="162" t="s">
        <v>122</v>
      </c>
      <c r="C3" s="162"/>
      <c r="D3" s="162"/>
      <c r="E3" s="162"/>
      <c r="F3" s="162"/>
    </row>
    <row r="4" spans="1:6" ht="15">
      <c r="A4" s="19"/>
      <c r="B4" s="20" t="s">
        <v>40</v>
      </c>
      <c r="C4" s="20" t="s">
        <v>41</v>
      </c>
      <c r="D4" s="20" t="s">
        <v>42</v>
      </c>
      <c r="E4" s="20" t="s">
        <v>43</v>
      </c>
      <c r="F4" s="20" t="s">
        <v>61</v>
      </c>
    </row>
    <row r="5" spans="1:6" ht="26.25">
      <c r="A5" s="19"/>
      <c r="B5" s="21" t="s">
        <v>44</v>
      </c>
      <c r="C5" s="22" t="s">
        <v>124</v>
      </c>
      <c r="D5" s="23" t="s">
        <v>46</v>
      </c>
      <c r="E5" s="37" t="s">
        <v>58</v>
      </c>
      <c r="F5" s="23" t="s">
        <v>47</v>
      </c>
    </row>
    <row r="6" spans="1:6" ht="15">
      <c r="A6" s="61" t="s">
        <v>48</v>
      </c>
      <c r="B6" s="66" t="s">
        <v>63</v>
      </c>
      <c r="C6" s="66" t="s">
        <v>62</v>
      </c>
      <c r="D6" s="68"/>
      <c r="E6" s="31"/>
      <c r="F6" s="31">
        <f>D6+E6</f>
        <v>0</v>
      </c>
    </row>
    <row r="7" spans="1:6" ht="15">
      <c r="A7" s="61" t="s">
        <v>51</v>
      </c>
      <c r="B7" s="66" t="s">
        <v>141</v>
      </c>
      <c r="C7" s="66" t="s">
        <v>62</v>
      </c>
      <c r="D7" s="68"/>
      <c r="E7" s="60"/>
      <c r="F7" s="31">
        <f aca="true" t="shared" si="0" ref="F7:F48">D7+E7</f>
        <v>0</v>
      </c>
    </row>
    <row r="8" spans="1:6" ht="15">
      <c r="A8" s="61" t="s">
        <v>53</v>
      </c>
      <c r="B8" s="67" t="s">
        <v>64</v>
      </c>
      <c r="C8" s="65" t="s">
        <v>62</v>
      </c>
      <c r="D8" s="69">
        <f>SUM(D6:D7)</f>
        <v>0</v>
      </c>
      <c r="E8" s="69">
        <f>SUM(E6:E7)</f>
        <v>0</v>
      </c>
      <c r="F8" s="31">
        <f t="shared" si="0"/>
        <v>0</v>
      </c>
    </row>
    <row r="9" spans="1:6" ht="15">
      <c r="A9" s="61" t="s">
        <v>54</v>
      </c>
      <c r="B9" s="24" t="s">
        <v>142</v>
      </c>
      <c r="C9" s="122" t="s">
        <v>65</v>
      </c>
      <c r="D9" s="123">
        <v>176287</v>
      </c>
      <c r="E9" s="70">
        <v>13588</v>
      </c>
      <c r="F9" s="31">
        <f t="shared" si="0"/>
        <v>189875</v>
      </c>
    </row>
    <row r="10" spans="1:6" ht="15">
      <c r="A10" s="61" t="s">
        <v>56</v>
      </c>
      <c r="B10" s="24" t="s">
        <v>256</v>
      </c>
      <c r="C10" s="122" t="s">
        <v>65</v>
      </c>
      <c r="D10" s="123"/>
      <c r="E10" s="127">
        <v>55024</v>
      </c>
      <c r="F10" s="31">
        <f t="shared" si="0"/>
        <v>55024</v>
      </c>
    </row>
    <row r="11" spans="1:6" ht="15">
      <c r="A11" s="61" t="s">
        <v>66</v>
      </c>
      <c r="B11" s="24" t="s">
        <v>257</v>
      </c>
      <c r="C11" s="122" t="s">
        <v>65</v>
      </c>
      <c r="D11" s="124">
        <v>21095</v>
      </c>
      <c r="E11" s="69"/>
      <c r="F11" s="31">
        <f t="shared" si="0"/>
        <v>21095</v>
      </c>
    </row>
    <row r="12" spans="1:6" ht="15">
      <c r="A12" s="61" t="s">
        <v>67</v>
      </c>
      <c r="B12" s="24" t="s">
        <v>258</v>
      </c>
      <c r="C12" s="125" t="s">
        <v>65</v>
      </c>
      <c r="D12" s="124">
        <v>3500</v>
      </c>
      <c r="E12" s="69"/>
      <c r="F12" s="31">
        <f t="shared" si="0"/>
        <v>3500</v>
      </c>
    </row>
    <row r="13" spans="1:6" ht="15">
      <c r="A13" s="61" t="s">
        <v>68</v>
      </c>
      <c r="B13" s="24" t="s">
        <v>259</v>
      </c>
      <c r="C13" s="125" t="s">
        <v>65</v>
      </c>
      <c r="D13" s="124">
        <v>740</v>
      </c>
      <c r="E13" s="69"/>
      <c r="F13" s="31">
        <f t="shared" si="0"/>
        <v>740</v>
      </c>
    </row>
    <row r="14" spans="1:6" ht="15">
      <c r="A14" s="61" t="s">
        <v>70</v>
      </c>
      <c r="B14" s="24" t="s">
        <v>260</v>
      </c>
      <c r="C14" s="125" t="s">
        <v>65</v>
      </c>
      <c r="D14" s="124">
        <v>940</v>
      </c>
      <c r="E14" s="56"/>
      <c r="F14" s="31">
        <f>D14+E14</f>
        <v>940</v>
      </c>
    </row>
    <row r="15" spans="1:6" ht="15">
      <c r="A15" s="61" t="s">
        <v>72</v>
      </c>
      <c r="B15" s="24" t="s">
        <v>261</v>
      </c>
      <c r="C15" s="125" t="s">
        <v>65</v>
      </c>
      <c r="D15" s="124">
        <v>236</v>
      </c>
      <c r="E15" s="56"/>
      <c r="F15" s="31">
        <f t="shared" si="0"/>
        <v>236</v>
      </c>
    </row>
    <row r="16" spans="1:9" ht="15">
      <c r="A16" s="61" t="s">
        <v>73</v>
      </c>
      <c r="B16" s="24" t="s">
        <v>262</v>
      </c>
      <c r="C16" s="125" t="s">
        <v>65</v>
      </c>
      <c r="D16" s="124">
        <v>1000</v>
      </c>
      <c r="E16" s="56"/>
      <c r="F16" s="31">
        <f t="shared" si="0"/>
        <v>1000</v>
      </c>
      <c r="I16" s="46" t="s">
        <v>137</v>
      </c>
    </row>
    <row r="17" spans="1:9" ht="15">
      <c r="A17" s="61" t="s">
        <v>75</v>
      </c>
      <c r="B17" s="24" t="s">
        <v>263</v>
      </c>
      <c r="C17" s="125" t="s">
        <v>65</v>
      </c>
      <c r="D17" s="124">
        <v>0</v>
      </c>
      <c r="E17" s="57">
        <v>12968</v>
      </c>
      <c r="F17" s="31">
        <f t="shared" si="0"/>
        <v>12968</v>
      </c>
      <c r="I17" s="46">
        <v>208</v>
      </c>
    </row>
    <row r="18" spans="1:9" ht="15.75" customHeight="1">
      <c r="A18" s="61" t="s">
        <v>77</v>
      </c>
      <c r="B18" s="67" t="s">
        <v>69</v>
      </c>
      <c r="C18" s="65" t="s">
        <v>65</v>
      </c>
      <c r="D18" s="69">
        <f>SUM(D9:D17)</f>
        <v>203798</v>
      </c>
      <c r="E18" s="69">
        <f>SUM(E9:E17)</f>
        <v>81580</v>
      </c>
      <c r="F18" s="60">
        <f>D18+E18</f>
        <v>285378</v>
      </c>
      <c r="I18" s="46">
        <v>212</v>
      </c>
    </row>
    <row r="19" spans="1:9" ht="15.75" customHeight="1">
      <c r="A19" s="61" t="s">
        <v>78</v>
      </c>
      <c r="B19" s="24" t="s">
        <v>264</v>
      </c>
      <c r="C19" s="125" t="s">
        <v>71</v>
      </c>
      <c r="D19" s="124">
        <v>300</v>
      </c>
      <c r="E19" s="70">
        <v>-300</v>
      </c>
      <c r="F19" s="31">
        <f t="shared" si="0"/>
        <v>0</v>
      </c>
      <c r="I19" s="46">
        <v>69</v>
      </c>
    </row>
    <row r="20" spans="1:9" ht="15.75" customHeight="1">
      <c r="A20" s="61" t="s">
        <v>79</v>
      </c>
      <c r="B20" s="24" t="s">
        <v>143</v>
      </c>
      <c r="C20" s="125" t="s">
        <v>71</v>
      </c>
      <c r="D20" s="124">
        <v>795</v>
      </c>
      <c r="E20" s="56"/>
      <c r="F20" s="31">
        <f t="shared" si="0"/>
        <v>795</v>
      </c>
      <c r="I20" s="46">
        <v>-128</v>
      </c>
    </row>
    <row r="21" spans="1:9" ht="15.75" customHeight="1">
      <c r="A21" s="61" t="s">
        <v>80</v>
      </c>
      <c r="B21" s="64" t="s">
        <v>74</v>
      </c>
      <c r="C21" s="65" t="s">
        <v>71</v>
      </c>
      <c r="D21" s="69">
        <f>SUM(D19:D20)</f>
        <v>1095</v>
      </c>
      <c r="E21" s="69">
        <f>SUM(E19:E20)</f>
        <v>-300</v>
      </c>
      <c r="F21" s="60">
        <f>D21+E21</f>
        <v>795</v>
      </c>
      <c r="I21" s="46">
        <v>270</v>
      </c>
    </row>
    <row r="22" spans="1:9" ht="15.75" customHeight="1">
      <c r="A22" s="61" t="s">
        <v>81</v>
      </c>
      <c r="B22" s="126" t="s">
        <v>131</v>
      </c>
      <c r="C22" s="125" t="s">
        <v>76</v>
      </c>
      <c r="D22" s="124">
        <v>39</v>
      </c>
      <c r="E22" s="31"/>
      <c r="F22" s="31">
        <f t="shared" si="0"/>
        <v>39</v>
      </c>
      <c r="I22" s="46">
        <v>108</v>
      </c>
    </row>
    <row r="23" spans="1:6" ht="15.75" customHeight="1">
      <c r="A23" s="61" t="s">
        <v>82</v>
      </c>
      <c r="B23" s="126" t="s">
        <v>144</v>
      </c>
      <c r="C23" s="125" t="s">
        <v>76</v>
      </c>
      <c r="D23" s="124">
        <v>39</v>
      </c>
      <c r="E23" s="60"/>
      <c r="F23" s="31">
        <f t="shared" si="0"/>
        <v>39</v>
      </c>
    </row>
    <row r="24" spans="1:6" ht="15.75" customHeight="1">
      <c r="A24" s="61" t="s">
        <v>83</v>
      </c>
      <c r="B24" s="126" t="s">
        <v>145</v>
      </c>
      <c r="C24" s="125" t="s">
        <v>76</v>
      </c>
      <c r="D24" s="124">
        <v>500</v>
      </c>
      <c r="E24" s="31"/>
      <c r="F24" s="31">
        <f t="shared" si="0"/>
        <v>500</v>
      </c>
    </row>
    <row r="25" spans="1:6" ht="15.75" customHeight="1">
      <c r="A25" s="61" t="s">
        <v>84</v>
      </c>
      <c r="B25" s="126" t="s">
        <v>146</v>
      </c>
      <c r="C25" s="125" t="s">
        <v>76</v>
      </c>
      <c r="D25" s="124">
        <v>301</v>
      </c>
      <c r="E25" s="31"/>
      <c r="F25" s="31">
        <f t="shared" si="0"/>
        <v>301</v>
      </c>
    </row>
    <row r="26" spans="1:6" ht="15.75" customHeight="1">
      <c r="A26" s="61" t="s">
        <v>85</v>
      </c>
      <c r="B26" s="126" t="s">
        <v>147</v>
      </c>
      <c r="C26" s="125" t="s">
        <v>76</v>
      </c>
      <c r="D26" s="124">
        <v>500</v>
      </c>
      <c r="E26" s="31">
        <v>80</v>
      </c>
      <c r="F26" s="31">
        <f t="shared" si="0"/>
        <v>580</v>
      </c>
    </row>
    <row r="27" spans="1:6" ht="15.75" customHeight="1">
      <c r="A27" s="61" t="s">
        <v>86</v>
      </c>
      <c r="B27" s="126" t="s">
        <v>265</v>
      </c>
      <c r="C27" s="125" t="s">
        <v>76</v>
      </c>
      <c r="D27" s="124">
        <v>800</v>
      </c>
      <c r="E27" s="31"/>
      <c r="F27" s="31">
        <f t="shared" si="0"/>
        <v>800</v>
      </c>
    </row>
    <row r="28" spans="1:9" ht="15.75" customHeight="1">
      <c r="A28" s="61" t="s">
        <v>88</v>
      </c>
      <c r="B28" s="126" t="s">
        <v>266</v>
      </c>
      <c r="C28" s="125" t="s">
        <v>76</v>
      </c>
      <c r="D28" s="124">
        <v>394</v>
      </c>
      <c r="E28" s="31"/>
      <c r="F28" s="31">
        <f t="shared" si="0"/>
        <v>394</v>
      </c>
      <c r="I28" s="46">
        <f>SUM(I17:I27)</f>
        <v>739</v>
      </c>
    </row>
    <row r="29" spans="1:6" ht="15.75" customHeight="1">
      <c r="A29" s="61" t="s">
        <v>148</v>
      </c>
      <c r="B29" s="126" t="s">
        <v>267</v>
      </c>
      <c r="C29" s="125" t="s">
        <v>76</v>
      </c>
      <c r="D29" s="124">
        <v>0</v>
      </c>
      <c r="E29" s="31">
        <f>551</f>
        <v>551</v>
      </c>
      <c r="F29" s="31">
        <f t="shared" si="0"/>
        <v>551</v>
      </c>
    </row>
    <row r="30" spans="1:6" ht="15.75" customHeight="1">
      <c r="A30" s="61" t="s">
        <v>93</v>
      </c>
      <c r="B30" s="126" t="s">
        <v>277</v>
      </c>
      <c r="C30" s="125" t="s">
        <v>76</v>
      </c>
      <c r="D30" s="124">
        <v>0</v>
      </c>
      <c r="E30" s="31">
        <v>414</v>
      </c>
      <c r="F30" s="31">
        <f t="shared" si="0"/>
        <v>414</v>
      </c>
    </row>
    <row r="31" spans="1:6" ht="15.75" customHeight="1">
      <c r="A31" s="61" t="s">
        <v>96</v>
      </c>
      <c r="B31" s="126" t="s">
        <v>308</v>
      </c>
      <c r="C31" s="125" t="s">
        <v>76</v>
      </c>
      <c r="D31" s="124">
        <v>0</v>
      </c>
      <c r="E31" s="31">
        <v>211</v>
      </c>
      <c r="F31" s="31">
        <f t="shared" si="0"/>
        <v>211</v>
      </c>
    </row>
    <row r="32" spans="1:6" ht="15.75" customHeight="1">
      <c r="A32" s="61" t="s">
        <v>368</v>
      </c>
      <c r="B32" s="126" t="s">
        <v>369</v>
      </c>
      <c r="C32" s="125" t="s">
        <v>76</v>
      </c>
      <c r="D32" s="124">
        <v>0</v>
      </c>
      <c r="E32" s="31">
        <v>510</v>
      </c>
      <c r="F32" s="31">
        <f t="shared" si="0"/>
        <v>510</v>
      </c>
    </row>
    <row r="33" spans="1:6" ht="15.75" customHeight="1">
      <c r="A33" s="61" t="s">
        <v>99</v>
      </c>
      <c r="B33" s="67" t="s">
        <v>87</v>
      </c>
      <c r="C33" s="65" t="s">
        <v>76</v>
      </c>
      <c r="D33" s="69">
        <f>SUM(D22:D28)</f>
        <v>2573</v>
      </c>
      <c r="E33" s="69">
        <f>SUM(E22:E32)</f>
        <v>1766</v>
      </c>
      <c r="F33" s="60">
        <f>D33+E33</f>
        <v>4339</v>
      </c>
    </row>
    <row r="34" spans="1:6" ht="15.75" customHeight="1">
      <c r="A34" s="61" t="s">
        <v>101</v>
      </c>
      <c r="B34" s="67" t="s">
        <v>89</v>
      </c>
      <c r="C34" s="65" t="s">
        <v>90</v>
      </c>
      <c r="D34" s="69">
        <v>0</v>
      </c>
      <c r="E34" s="69">
        <v>0</v>
      </c>
      <c r="F34" s="31">
        <f t="shared" si="0"/>
        <v>0</v>
      </c>
    </row>
    <row r="35" spans="1:6" ht="15.75" customHeight="1">
      <c r="A35" s="61" t="s">
        <v>102</v>
      </c>
      <c r="B35" s="64" t="s">
        <v>91</v>
      </c>
      <c r="C35" s="65" t="s">
        <v>92</v>
      </c>
      <c r="D35" s="69">
        <v>0</v>
      </c>
      <c r="E35" s="69">
        <v>0</v>
      </c>
      <c r="F35" s="31">
        <f t="shared" si="0"/>
        <v>0</v>
      </c>
    </row>
    <row r="36" spans="1:6" ht="15.75" customHeight="1">
      <c r="A36" s="61" t="s">
        <v>103</v>
      </c>
      <c r="B36" s="64" t="s">
        <v>94</v>
      </c>
      <c r="C36" s="65" t="s">
        <v>95</v>
      </c>
      <c r="D36" s="69">
        <v>55761</v>
      </c>
      <c r="E36" s="69">
        <v>16340</v>
      </c>
      <c r="F36" s="60">
        <f>D36+E36</f>
        <v>72101</v>
      </c>
    </row>
    <row r="37" spans="1:6" ht="15.75" customHeight="1">
      <c r="A37" s="72" t="s">
        <v>104</v>
      </c>
      <c r="B37" s="72" t="s">
        <v>97</v>
      </c>
      <c r="C37" s="71" t="s">
        <v>98</v>
      </c>
      <c r="D37" s="73">
        <f>D36+D35+D34+D33+D21+D18+D8</f>
        <v>263227</v>
      </c>
      <c r="E37" s="73">
        <f>E36+E35+E34+E33+E21+E18+E8</f>
        <v>99386</v>
      </c>
      <c r="F37" s="73">
        <f>F36+F35+F34+F33+F21+F18+F8</f>
        <v>362613</v>
      </c>
    </row>
    <row r="38" spans="1:6" ht="15.75" customHeight="1">
      <c r="A38" s="61" t="s">
        <v>105</v>
      </c>
      <c r="B38" s="126" t="s">
        <v>268</v>
      </c>
      <c r="C38" s="125" t="s">
        <v>100</v>
      </c>
      <c r="D38" s="124">
        <v>2600</v>
      </c>
      <c r="E38" s="31"/>
      <c r="F38" s="31">
        <f t="shared" si="0"/>
        <v>2600</v>
      </c>
    </row>
    <row r="39" spans="1:6" ht="15.75" customHeight="1">
      <c r="A39" s="61" t="s">
        <v>106</v>
      </c>
      <c r="B39" s="126" t="s">
        <v>269</v>
      </c>
      <c r="C39" s="125" t="s">
        <v>100</v>
      </c>
      <c r="D39" s="124">
        <v>1180</v>
      </c>
      <c r="E39" s="31"/>
      <c r="F39" s="31">
        <f t="shared" si="0"/>
        <v>1180</v>
      </c>
    </row>
    <row r="40" spans="1:6" ht="15">
      <c r="A40" s="61" t="s">
        <v>108</v>
      </c>
      <c r="B40" s="126" t="s">
        <v>149</v>
      </c>
      <c r="C40" s="125" t="s">
        <v>100</v>
      </c>
      <c r="D40" s="124">
        <v>1496</v>
      </c>
      <c r="E40" s="31"/>
      <c r="F40" s="31">
        <f t="shared" si="0"/>
        <v>1496</v>
      </c>
    </row>
    <row r="41" spans="1:6" ht="15">
      <c r="A41" s="61" t="s">
        <v>111</v>
      </c>
      <c r="B41" s="126" t="s">
        <v>270</v>
      </c>
      <c r="C41" s="125" t="s">
        <v>100</v>
      </c>
      <c r="D41" s="124">
        <v>700</v>
      </c>
      <c r="E41" s="31"/>
      <c r="F41" s="31">
        <f t="shared" si="0"/>
        <v>700</v>
      </c>
    </row>
    <row r="42" spans="1:6" ht="15">
      <c r="A42" s="61" t="s">
        <v>114</v>
      </c>
      <c r="B42" s="67" t="s">
        <v>107</v>
      </c>
      <c r="C42" s="65" t="s">
        <v>100</v>
      </c>
      <c r="D42" s="69">
        <f>SUM(D38:D41)</f>
        <v>5976</v>
      </c>
      <c r="E42" s="69">
        <f>SUM(E38:E41)</f>
        <v>0</v>
      </c>
      <c r="F42" s="60">
        <f>D42+E42</f>
        <v>5976</v>
      </c>
    </row>
    <row r="43" spans="1:6" ht="15">
      <c r="A43" s="61" t="s">
        <v>153</v>
      </c>
      <c r="B43" s="67" t="s">
        <v>109</v>
      </c>
      <c r="C43" s="65" t="s">
        <v>110</v>
      </c>
      <c r="D43" s="69">
        <v>0</v>
      </c>
      <c r="E43" s="69">
        <v>0</v>
      </c>
      <c r="F43" s="31">
        <f t="shared" si="0"/>
        <v>0</v>
      </c>
    </row>
    <row r="44" spans="1:6" ht="15">
      <c r="A44" s="61" t="s">
        <v>154</v>
      </c>
      <c r="B44" s="66" t="s">
        <v>150</v>
      </c>
      <c r="C44" s="62" t="s">
        <v>113</v>
      </c>
      <c r="D44" s="70"/>
      <c r="E44" s="56">
        <v>535</v>
      </c>
      <c r="F44" s="31">
        <f t="shared" si="0"/>
        <v>535</v>
      </c>
    </row>
    <row r="45" spans="1:6" ht="15">
      <c r="A45" s="61" t="s">
        <v>271</v>
      </c>
      <c r="B45" s="67" t="s">
        <v>112</v>
      </c>
      <c r="C45" s="65" t="s">
        <v>113</v>
      </c>
      <c r="D45" s="69">
        <f>SUM(D44)</f>
        <v>0</v>
      </c>
      <c r="E45" s="69">
        <f>SUM(E44)</f>
        <v>535</v>
      </c>
      <c r="F45" s="60">
        <f t="shared" si="0"/>
        <v>535</v>
      </c>
    </row>
    <row r="46" spans="1:6" ht="15">
      <c r="A46" s="61" t="s">
        <v>272</v>
      </c>
      <c r="B46" s="67" t="s">
        <v>115</v>
      </c>
      <c r="C46" s="65" t="s">
        <v>116</v>
      </c>
      <c r="D46" s="69">
        <v>1615</v>
      </c>
      <c r="E46" s="69">
        <v>145</v>
      </c>
      <c r="F46" s="60">
        <f t="shared" si="0"/>
        <v>1760</v>
      </c>
    </row>
    <row r="47" spans="1:6" ht="15.75">
      <c r="A47" s="137" t="s">
        <v>273</v>
      </c>
      <c r="B47" s="72" t="s">
        <v>117</v>
      </c>
      <c r="C47" s="71" t="s">
        <v>118</v>
      </c>
      <c r="D47" s="73">
        <f>D42+D43+D45+D46</f>
        <v>7591</v>
      </c>
      <c r="E47" s="73">
        <f>E42+E43+E45+E46</f>
        <v>680</v>
      </c>
      <c r="F47" s="73">
        <f>F42+F43+F45+F46</f>
        <v>8271</v>
      </c>
    </row>
    <row r="48" spans="1:6" ht="15">
      <c r="A48" s="61" t="s">
        <v>274</v>
      </c>
      <c r="B48" s="63" t="s">
        <v>132</v>
      </c>
      <c r="C48" s="62" t="s">
        <v>133</v>
      </c>
      <c r="D48" s="76">
        <v>0</v>
      </c>
      <c r="E48" s="31"/>
      <c r="F48" s="31">
        <f t="shared" si="0"/>
        <v>0</v>
      </c>
    </row>
    <row r="49" spans="1:6" ht="15.75">
      <c r="A49" s="137" t="s">
        <v>278</v>
      </c>
      <c r="B49" s="72" t="s">
        <v>119</v>
      </c>
      <c r="C49" s="71" t="s">
        <v>120</v>
      </c>
      <c r="D49" s="73">
        <v>0</v>
      </c>
      <c r="E49" s="73">
        <f>SUM(E48)</f>
        <v>0</v>
      </c>
      <c r="F49" s="73">
        <f>SUM(F48)</f>
        <v>0</v>
      </c>
    </row>
    <row r="50" spans="1:6" ht="15">
      <c r="A50" s="74" t="s">
        <v>309</v>
      </c>
      <c r="B50" s="74" t="s">
        <v>121</v>
      </c>
      <c r="C50" s="74"/>
      <c r="D50" s="75">
        <f>D37+D47+D49</f>
        <v>270818</v>
      </c>
      <c r="E50" s="75">
        <f>E37+E47+E49</f>
        <v>100066</v>
      </c>
      <c r="F50" s="75">
        <f>F37+F47+F49</f>
        <v>370884</v>
      </c>
    </row>
    <row r="51" spans="1:8" ht="15">
      <c r="A51" s="77"/>
      <c r="B51" s="78"/>
      <c r="C51" s="79"/>
      <c r="D51" s="80"/>
      <c r="E51" s="80"/>
      <c r="F51" s="80"/>
      <c r="H51" s="46">
        <v>934</v>
      </c>
    </row>
    <row r="52" spans="1:8" ht="15">
      <c r="A52" s="77"/>
      <c r="B52" s="81"/>
      <c r="C52" s="82"/>
      <c r="D52" s="83"/>
      <c r="E52" s="83"/>
      <c r="F52" s="83"/>
      <c r="H52" s="46">
        <v>-25</v>
      </c>
    </row>
    <row r="53" spans="1:8" ht="15">
      <c r="A53" s="77"/>
      <c r="B53" s="81"/>
      <c r="C53" s="82"/>
      <c r="D53" s="83"/>
      <c r="E53" s="84"/>
      <c r="F53" s="77"/>
      <c r="H53" s="46">
        <f>SUM(H51:H52)</f>
        <v>909</v>
      </c>
    </row>
    <row r="54" spans="1:6" ht="15">
      <c r="A54" s="77"/>
      <c r="B54" s="85"/>
      <c r="C54" s="79"/>
      <c r="D54" s="80"/>
      <c r="E54" s="80"/>
      <c r="F54" s="80"/>
    </row>
    <row r="55" spans="1:6" ht="15">
      <c r="A55" s="77"/>
      <c r="B55" s="81"/>
      <c r="C55" s="82"/>
      <c r="D55" s="83"/>
      <c r="E55" s="83"/>
      <c r="F55" s="83"/>
    </row>
    <row r="56" spans="1:6" ht="15">
      <c r="A56" s="77"/>
      <c r="B56" s="81"/>
      <c r="C56" s="82"/>
      <c r="D56" s="83"/>
      <c r="E56" s="83"/>
      <c r="F56" s="83"/>
    </row>
    <row r="57" spans="1:6" ht="15.75">
      <c r="A57" s="77"/>
      <c r="B57" s="86"/>
      <c r="C57" s="82"/>
      <c r="D57" s="83"/>
      <c r="E57" s="83"/>
      <c r="F57" s="83"/>
    </row>
    <row r="58" spans="1:9" s="32" customFormat="1" ht="15">
      <c r="A58" s="77"/>
      <c r="B58" s="78"/>
      <c r="C58" s="79"/>
      <c r="D58" s="80"/>
      <c r="E58" s="80"/>
      <c r="F58" s="80"/>
      <c r="H58" s="47"/>
      <c r="I58" s="47"/>
    </row>
    <row r="59" spans="1:9" s="32" customFormat="1" ht="15">
      <c r="A59" s="77"/>
      <c r="B59" s="78"/>
      <c r="C59" s="79"/>
      <c r="D59" s="80"/>
      <c r="E59" s="80"/>
      <c r="F59" s="80"/>
      <c r="H59" s="47"/>
      <c r="I59" s="47"/>
    </row>
    <row r="60" spans="1:6" ht="15.75">
      <c r="A60" s="77"/>
      <c r="B60" s="86"/>
      <c r="C60" s="82"/>
      <c r="D60" s="83"/>
      <c r="E60" s="83"/>
      <c r="F60" s="83"/>
    </row>
    <row r="61" spans="1:9" s="33" customFormat="1" ht="15">
      <c r="A61" s="77"/>
      <c r="B61" s="87"/>
      <c r="C61" s="87"/>
      <c r="D61" s="88"/>
      <c r="E61" s="88"/>
      <c r="F61" s="88"/>
      <c r="H61" s="48"/>
      <c r="I61" s="48"/>
    </row>
  </sheetData>
  <sheetProtection/>
  <mergeCells count="3">
    <mergeCell ref="B1:F1"/>
    <mergeCell ref="B2:F2"/>
    <mergeCell ref="B3:F3"/>
  </mergeCells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B2" sqref="B2:F2"/>
    </sheetView>
  </sheetViews>
  <sheetFormatPr defaultColWidth="9.00390625" defaultRowHeight="12.75"/>
  <cols>
    <col min="1" max="1" width="4.875" style="0" customWidth="1"/>
    <col min="2" max="2" width="41.125" style="0" customWidth="1"/>
    <col min="3" max="3" width="16.00390625" style="0" customWidth="1"/>
    <col min="4" max="4" width="14.25390625" style="0" customWidth="1"/>
    <col min="5" max="5" width="15.375" style="0" customWidth="1"/>
    <col min="6" max="6" width="17.125" style="0" customWidth="1"/>
  </cols>
  <sheetData>
    <row r="1" spans="1:7" ht="15.75" customHeight="1">
      <c r="A1" s="16"/>
      <c r="B1" s="161" t="s">
        <v>366</v>
      </c>
      <c r="C1" s="161"/>
      <c r="D1" s="161"/>
      <c r="E1" s="161"/>
      <c r="F1" s="161"/>
      <c r="G1" s="16"/>
    </row>
    <row r="2" spans="1:7" ht="15.75" customHeight="1">
      <c r="A2" s="16"/>
      <c r="B2" s="161" t="s">
        <v>59</v>
      </c>
      <c r="C2" s="161"/>
      <c r="D2" s="161"/>
      <c r="E2" s="161"/>
      <c r="F2" s="161"/>
      <c r="G2" s="16"/>
    </row>
    <row r="3" spans="1:7" ht="15.75" customHeight="1">
      <c r="A3" s="16"/>
      <c r="B3" s="17"/>
      <c r="C3" s="18"/>
      <c r="D3" s="18"/>
      <c r="E3" s="18"/>
      <c r="F3" s="16"/>
      <c r="G3" s="16"/>
    </row>
    <row r="4" spans="1:7" ht="15.75" customHeight="1">
      <c r="A4" s="16"/>
      <c r="B4" s="162" t="s">
        <v>123</v>
      </c>
      <c r="C4" s="162"/>
      <c r="D4" s="162"/>
      <c r="E4" s="162"/>
      <c r="F4" s="162"/>
      <c r="G4" s="16"/>
    </row>
    <row r="5" spans="1:6" ht="15">
      <c r="A5" s="19"/>
      <c r="B5" s="20" t="s">
        <v>40</v>
      </c>
      <c r="C5" s="20" t="s">
        <v>41</v>
      </c>
      <c r="D5" s="20" t="s">
        <v>42</v>
      </c>
      <c r="E5" s="20" t="s">
        <v>43</v>
      </c>
      <c r="F5" s="20" t="s">
        <v>61</v>
      </c>
    </row>
    <row r="6" spans="1:6" s="39" customFormat="1" ht="26.25">
      <c r="A6" s="19"/>
      <c r="B6" s="27" t="s">
        <v>44</v>
      </c>
      <c r="C6" s="38" t="s">
        <v>45</v>
      </c>
      <c r="D6" s="23" t="s">
        <v>46</v>
      </c>
      <c r="E6" s="23" t="s">
        <v>58</v>
      </c>
      <c r="F6" s="23" t="s">
        <v>47</v>
      </c>
    </row>
    <row r="7" spans="1:6" ht="15">
      <c r="A7" s="19" t="s">
        <v>48</v>
      </c>
      <c r="B7" s="24" t="s">
        <v>49</v>
      </c>
      <c r="C7" s="25" t="s">
        <v>50</v>
      </c>
      <c r="D7" s="26">
        <v>0</v>
      </c>
      <c r="E7" s="26">
        <v>0</v>
      </c>
      <c r="F7" s="26">
        <f>SUM(D7:E7)</f>
        <v>0</v>
      </c>
    </row>
    <row r="8" spans="1:6" ht="15">
      <c r="A8" s="19" t="s">
        <v>51</v>
      </c>
      <c r="B8" s="24" t="s">
        <v>52</v>
      </c>
      <c r="C8" s="25" t="s">
        <v>50</v>
      </c>
      <c r="D8" s="26">
        <f>Kiadások!L5-D10-D9</f>
        <v>71727652</v>
      </c>
      <c r="E8" s="26">
        <f>Kiadások!L33+Kiadások!L60+Kiadások!L82+Kiadások!L109-E10-E9</f>
        <v>-8887286</v>
      </c>
      <c r="F8" s="26">
        <f>SUM(D8:E8)</f>
        <v>62840366</v>
      </c>
    </row>
    <row r="9" spans="1:6" ht="15">
      <c r="A9" s="19" t="s">
        <v>54</v>
      </c>
      <c r="B9" s="24" t="s">
        <v>134</v>
      </c>
      <c r="C9" s="25" t="s">
        <v>50</v>
      </c>
      <c r="D9" s="26">
        <v>500</v>
      </c>
      <c r="E9" s="26">
        <v>-500</v>
      </c>
      <c r="F9" s="26">
        <f>SUM(D9:E9)</f>
        <v>0</v>
      </c>
    </row>
    <row r="10" spans="1:6" ht="15">
      <c r="A10" s="19" t="s">
        <v>56</v>
      </c>
      <c r="B10" s="24" t="s">
        <v>55</v>
      </c>
      <c r="C10" s="27" t="s">
        <v>50</v>
      </c>
      <c r="D10" s="26">
        <v>19652593</v>
      </c>
      <c r="E10" s="26">
        <f>Kiadások!L40</f>
        <v>-679519</v>
      </c>
      <c r="F10" s="26">
        <f>SUM(D10:E10)</f>
        <v>18973074</v>
      </c>
    </row>
    <row r="11" spans="1:6" ht="15">
      <c r="A11" s="19" t="s">
        <v>66</v>
      </c>
      <c r="B11" s="28" t="s">
        <v>57</v>
      </c>
      <c r="C11" s="28"/>
      <c r="D11" s="29">
        <f>SUM(D7:D10)</f>
        <v>91380745</v>
      </c>
      <c r="E11" s="29">
        <f>SUM(E7:E10)</f>
        <v>-9567305</v>
      </c>
      <c r="F11" s="29">
        <f>SUM(F7:F10)</f>
        <v>81813440</v>
      </c>
    </row>
  </sheetData>
  <sheetProtection/>
  <mergeCells count="3">
    <mergeCell ref="B1:F1"/>
    <mergeCell ref="B2:F2"/>
    <mergeCell ref="B4:F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Juli</cp:lastModifiedBy>
  <cp:lastPrinted>2018-11-19T07:36:30Z</cp:lastPrinted>
  <dcterms:created xsi:type="dcterms:W3CDTF">1997-01-17T14:02:09Z</dcterms:created>
  <dcterms:modified xsi:type="dcterms:W3CDTF">2018-11-19T07:36:43Z</dcterms:modified>
  <cp:category/>
  <cp:version/>
  <cp:contentType/>
  <cp:contentStatus/>
</cp:coreProperties>
</file>