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Tamás\Documents\JULI\2017. Zárszámadás\2017. ZÁRSZÁMADÁS Litér\2016_Zárszámadás - Vagyonleltár\"/>
    </mc:Choice>
  </mc:AlternateContent>
  <xr:revisionPtr revIDLastSave="0" documentId="10_ncr:8100000_{613C3817-B8EA-43AC-A6C0-E76E350AAF72}" xr6:coauthVersionLast="32" xr6:coauthVersionMax="32" xr10:uidLastSave="{00000000-0000-0000-0000-000000000000}"/>
  <bookViews>
    <workbookView xWindow="-30" yWindow="-75" windowWidth="19200" windowHeight="5310" activeTab="4" xr2:uid="{00000000-000D-0000-FFFF-FFFF00000000}"/>
  </bookViews>
  <sheets>
    <sheet name="1.Közg.mérleg" sheetId="5" r:id="rId1"/>
    <sheet name="2.Közvetett tám." sheetId="1" r:id="rId2"/>
    <sheet name="3.Vagyon" sheetId="2" r:id="rId3"/>
    <sheet name="4. Pénzeszk.vált." sheetId="3" r:id="rId4"/>
    <sheet name="5.Gördülő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4" l="1"/>
  <c r="F112" i="4" s="1"/>
  <c r="G86" i="4"/>
  <c r="G49" i="4"/>
  <c r="F49" i="4"/>
  <c r="F86" i="4"/>
  <c r="E86" i="4"/>
  <c r="E49" i="4"/>
  <c r="D77" i="4" l="1"/>
  <c r="G99" i="4"/>
  <c r="G89" i="4"/>
  <c r="G80" i="4"/>
  <c r="G72" i="4"/>
  <c r="G60" i="4"/>
  <c r="G56" i="4"/>
  <c r="G52" i="4"/>
  <c r="G42" i="4"/>
  <c r="G38" i="4"/>
  <c r="G24" i="4"/>
  <c r="G18" i="4"/>
  <c r="G105" i="4" l="1"/>
  <c r="G112" i="4" s="1"/>
  <c r="G94" i="4" s="1"/>
  <c r="G77" i="4"/>
  <c r="G92" i="4" s="1"/>
  <c r="G43" i="4"/>
  <c r="G91" i="4"/>
  <c r="G25" i="4"/>
  <c r="G90" i="4"/>
  <c r="O18" i="3"/>
  <c r="F25" i="2"/>
  <c r="G113" i="4" l="1"/>
  <c r="G93" i="4"/>
  <c r="G44" i="4"/>
  <c r="G53" i="4" s="1"/>
  <c r="H110" i="5"/>
  <c r="G110" i="5"/>
  <c r="G111" i="5" s="1"/>
  <c r="F110" i="5"/>
  <c r="H107" i="5"/>
  <c r="G107" i="5"/>
  <c r="H38" i="5" l="1"/>
  <c r="F37" i="5"/>
  <c r="G37" i="5"/>
  <c r="H37" i="5"/>
  <c r="H15" i="5"/>
  <c r="G15" i="5"/>
  <c r="F15" i="5"/>
  <c r="H8" i="5"/>
  <c r="G8" i="5"/>
  <c r="F8" i="5"/>
  <c r="E46" i="5"/>
  <c r="H46" i="5"/>
  <c r="D137" i="5"/>
  <c r="D130" i="5"/>
  <c r="E130" i="5"/>
  <c r="F24" i="4" l="1"/>
  <c r="E24" i="4"/>
  <c r="F72" i="4"/>
  <c r="F60" i="4"/>
  <c r="F56" i="4"/>
  <c r="F52" i="4"/>
  <c r="F18" i="4"/>
  <c r="E72" i="4"/>
  <c r="E60" i="4"/>
  <c r="E56" i="4"/>
  <c r="E18" i="4"/>
  <c r="E33" i="4"/>
  <c r="E80" i="4"/>
  <c r="F80" i="4"/>
  <c r="F25" i="4" l="1"/>
  <c r="F77" i="4"/>
  <c r="E25" i="4"/>
  <c r="D18" i="4"/>
  <c r="D24" i="4"/>
  <c r="D33" i="4"/>
  <c r="D25" i="4" l="1"/>
  <c r="O29" i="3"/>
  <c r="H73" i="5"/>
  <c r="H80" i="5" s="1"/>
  <c r="O15" i="3"/>
  <c r="O16" i="3"/>
  <c r="O17" i="3"/>
  <c r="O14" i="3"/>
  <c r="N30" i="3"/>
  <c r="M30" i="3"/>
  <c r="L30" i="3"/>
  <c r="L19" i="3"/>
  <c r="H30" i="3"/>
  <c r="E30" i="3"/>
  <c r="D52" i="2" l="1"/>
  <c r="F36" i="2"/>
  <c r="E31" i="2"/>
  <c r="E23" i="2"/>
  <c r="E13" i="2" s="1"/>
  <c r="D15" i="2"/>
  <c r="H88" i="5"/>
  <c r="F73" i="5"/>
  <c r="F61" i="5"/>
  <c r="G61" i="5"/>
  <c r="H61" i="5"/>
  <c r="D61" i="5"/>
  <c r="F24" i="5"/>
  <c r="E134" i="5"/>
  <c r="E137" i="5" s="1"/>
  <c r="E123" i="5"/>
  <c r="E120" i="5"/>
  <c r="E117" i="5"/>
  <c r="E110" i="5"/>
  <c r="E107" i="5"/>
  <c r="E95" i="5"/>
  <c r="E65" i="5"/>
  <c r="E73" i="5" s="1"/>
  <c r="E80" i="5" s="1"/>
  <c r="E51" i="5"/>
  <c r="E62" i="5" s="1"/>
  <c r="E37" i="5"/>
  <c r="E24" i="5"/>
  <c r="D134" i="5"/>
  <c r="D144" i="5" s="1"/>
  <c r="D123" i="5"/>
  <c r="D120" i="5"/>
  <c r="D117" i="5"/>
  <c r="D110" i="5"/>
  <c r="D107" i="5"/>
  <c r="D95" i="5"/>
  <c r="D88" i="5"/>
  <c r="D73" i="5"/>
  <c r="D80" i="5" s="1"/>
  <c r="D51" i="5"/>
  <c r="D46" i="5"/>
  <c r="D37" i="5"/>
  <c r="D24" i="5"/>
  <c r="D124" i="5" l="1"/>
  <c r="D62" i="5"/>
  <c r="D38" i="5"/>
  <c r="E144" i="5"/>
  <c r="E128" i="5" s="1"/>
  <c r="E38" i="5"/>
  <c r="E63" i="5" s="1"/>
  <c r="E81" i="5" s="1"/>
  <c r="E124" i="5"/>
  <c r="E127" i="5" s="1"/>
  <c r="D111" i="5"/>
  <c r="E111" i="5"/>
  <c r="D128" i="5"/>
  <c r="E89" i="4"/>
  <c r="F89" i="4"/>
  <c r="E52" i="4"/>
  <c r="D86" i="4"/>
  <c r="O24" i="3"/>
  <c r="O27" i="3"/>
  <c r="O26" i="3"/>
  <c r="E125" i="5" l="1"/>
  <c r="E145" i="5" s="1"/>
  <c r="D127" i="5"/>
  <c r="E126" i="5"/>
  <c r="D125" i="5"/>
  <c r="D145" i="5" s="1"/>
  <c r="D63" i="5"/>
  <c r="D81" i="5" s="1"/>
  <c r="D126" i="5"/>
  <c r="O21" i="3"/>
  <c r="O13" i="3"/>
  <c r="O12" i="3"/>
  <c r="D49" i="4" l="1"/>
  <c r="G15" i="2"/>
  <c r="F32" i="2" l="1"/>
  <c r="F24" i="2"/>
  <c r="H120" i="5"/>
  <c r="G120" i="5"/>
  <c r="D52" i="4" l="1"/>
  <c r="D42" i="4"/>
  <c r="D38" i="4"/>
  <c r="D99" i="4"/>
  <c r="D89" i="4"/>
  <c r="D80" i="4"/>
  <c r="D90" i="4" s="1"/>
  <c r="D91" i="4" s="1"/>
  <c r="D113" i="4" s="1"/>
  <c r="D76" i="4"/>
  <c r="D72" i="4"/>
  <c r="D60" i="4"/>
  <c r="D56" i="4"/>
  <c r="D92" i="4" l="1"/>
  <c r="D105" i="4"/>
  <c r="D112" i="4" s="1"/>
  <c r="D94" i="4" s="1"/>
  <c r="D43" i="4"/>
  <c r="F99" i="4"/>
  <c r="F94" i="4" s="1"/>
  <c r="E99" i="4"/>
  <c r="E105" i="4" s="1"/>
  <c r="E112" i="4" s="1"/>
  <c r="E94" i="4" s="1"/>
  <c r="F90" i="4"/>
  <c r="E90" i="4"/>
  <c r="F42" i="4"/>
  <c r="E42" i="4"/>
  <c r="F38" i="4"/>
  <c r="E38" i="4"/>
  <c r="D93" i="4" l="1"/>
  <c r="D44" i="4"/>
  <c r="D53" i="4" s="1"/>
  <c r="F91" i="4"/>
  <c r="F113" i="4" s="1"/>
  <c r="F44" i="4"/>
  <c r="F53" i="4" s="1"/>
  <c r="E43" i="4"/>
  <c r="E93" i="4" s="1"/>
  <c r="F43" i="4"/>
  <c r="F93" i="4" s="1"/>
  <c r="E91" i="4"/>
  <c r="E113" i="4" s="1"/>
  <c r="E77" i="4"/>
  <c r="F92" i="4" l="1"/>
  <c r="E44" i="4"/>
  <c r="E53" i="4" s="1"/>
  <c r="E92" i="4"/>
  <c r="F34" i="2"/>
  <c r="H134" i="5"/>
  <c r="H123" i="5"/>
  <c r="G134" i="5"/>
  <c r="F134" i="5"/>
  <c r="G123" i="5"/>
  <c r="F123" i="5"/>
  <c r="H117" i="5"/>
  <c r="G117" i="5"/>
  <c r="F117" i="5"/>
  <c r="F107" i="5"/>
  <c r="F111" i="5" s="1"/>
  <c r="H95" i="5"/>
  <c r="G95" i="5"/>
  <c r="F95" i="5"/>
  <c r="G88" i="5"/>
  <c r="F88" i="5"/>
  <c r="G73" i="5"/>
  <c r="G80" i="5" s="1"/>
  <c r="F80" i="5"/>
  <c r="H51" i="5"/>
  <c r="G51" i="5"/>
  <c r="F51" i="5"/>
  <c r="G46" i="5"/>
  <c r="F46" i="5"/>
  <c r="H24" i="5"/>
  <c r="G24" i="5"/>
  <c r="F137" i="5" l="1"/>
  <c r="F144" i="5" s="1"/>
  <c r="F128" i="5" s="1"/>
  <c r="G137" i="5"/>
  <c r="G144" i="5" s="1"/>
  <c r="G128" i="5" s="1"/>
  <c r="H137" i="5"/>
  <c r="F62" i="5"/>
  <c r="F38" i="5"/>
  <c r="H124" i="5"/>
  <c r="G124" i="5"/>
  <c r="F124" i="5"/>
  <c r="H62" i="5"/>
  <c r="G62" i="5"/>
  <c r="G38" i="5"/>
  <c r="H111" i="5"/>
  <c r="O32" i="3"/>
  <c r="O31" i="3"/>
  <c r="N33" i="3"/>
  <c r="M33" i="3"/>
  <c r="L33" i="3"/>
  <c r="K30" i="3"/>
  <c r="K33" i="3" s="1"/>
  <c r="J30" i="3"/>
  <c r="J33" i="3" s="1"/>
  <c r="I30" i="3"/>
  <c r="I33" i="3" s="1"/>
  <c r="H33" i="3"/>
  <c r="G30" i="3"/>
  <c r="G33" i="3" s="1"/>
  <c r="F30" i="3"/>
  <c r="F33" i="3" s="1"/>
  <c r="E33" i="3"/>
  <c r="D30" i="3"/>
  <c r="D33" i="3" s="1"/>
  <c r="C30" i="3"/>
  <c r="C33" i="3" s="1"/>
  <c r="O28" i="3"/>
  <c r="O25" i="3"/>
  <c r="O23" i="3"/>
  <c r="O22" i="3"/>
  <c r="O20" i="3"/>
  <c r="N19" i="3"/>
  <c r="M19" i="3"/>
  <c r="K19" i="3"/>
  <c r="J19" i="3"/>
  <c r="I19" i="3"/>
  <c r="H19" i="3"/>
  <c r="G19" i="3"/>
  <c r="F19" i="3"/>
  <c r="E19" i="3"/>
  <c r="O11" i="3"/>
  <c r="O10" i="3"/>
  <c r="O9" i="3"/>
  <c r="F58" i="2"/>
  <c r="F57" i="2"/>
  <c r="F56" i="2"/>
  <c r="F55" i="2"/>
  <c r="F52" i="2"/>
  <c r="F51" i="2"/>
  <c r="F49" i="2"/>
  <c r="F48" i="2"/>
  <c r="F46" i="2"/>
  <c r="D45" i="2"/>
  <c r="F45" i="2" s="1"/>
  <c r="F37" i="2"/>
  <c r="F35" i="2"/>
  <c r="F33" i="2"/>
  <c r="F31" i="2" s="1"/>
  <c r="D31" i="2"/>
  <c r="D23" i="2"/>
  <c r="F23" i="2" s="1"/>
  <c r="F20" i="2"/>
  <c r="F19" i="2"/>
  <c r="F17" i="2"/>
  <c r="F16" i="2"/>
  <c r="G13" i="2"/>
  <c r="G38" i="2" s="1"/>
  <c r="F15" i="2"/>
  <c r="F14" i="2"/>
  <c r="E38" i="2"/>
  <c r="C37" i="1"/>
  <c r="B37" i="1"/>
  <c r="C30" i="1"/>
  <c r="B30" i="1"/>
  <c r="C23" i="1"/>
  <c r="B23" i="1"/>
  <c r="C16" i="1"/>
  <c r="B16" i="1"/>
  <c r="C9" i="1"/>
  <c r="B9" i="1"/>
  <c r="O30" i="3" l="1"/>
  <c r="O33" i="3" s="1"/>
  <c r="H144" i="5"/>
  <c r="H128" i="5" s="1"/>
  <c r="B38" i="1"/>
  <c r="C38" i="1"/>
  <c r="F126" i="5"/>
  <c r="F127" i="5"/>
  <c r="H126" i="5"/>
  <c r="H127" i="5"/>
  <c r="G126" i="5"/>
  <c r="G127" i="5"/>
  <c r="G125" i="5"/>
  <c r="G145" i="5" s="1"/>
  <c r="F63" i="5"/>
  <c r="F81" i="5" s="1"/>
  <c r="G63" i="5"/>
  <c r="G81" i="5" s="1"/>
  <c r="F125" i="5"/>
  <c r="F145" i="5" s="1"/>
  <c r="H63" i="5"/>
  <c r="H81" i="5" s="1"/>
  <c r="H125" i="5"/>
  <c r="F59" i="2"/>
  <c r="D13" i="2"/>
  <c r="D38" i="2" s="1"/>
  <c r="F13" i="2"/>
  <c r="F38" i="2" s="1"/>
  <c r="D59" i="2"/>
  <c r="H145" i="5" l="1"/>
  <c r="D19" i="3"/>
  <c r="C19" i="3"/>
  <c r="O8" i="3"/>
  <c r="O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Pénzügy</author>
  </authors>
  <commentList>
    <comment ref="Q1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Pénzügy:</t>
        </r>
      </text>
    </comment>
  </commentList>
</comments>
</file>

<file path=xl/sharedStrings.xml><?xml version="1.0" encoding="utf-8"?>
<sst xmlns="http://schemas.openxmlformats.org/spreadsheetml/2006/main" count="987" uniqueCount="581">
  <si>
    <t>Zárszámadás</t>
  </si>
  <si>
    <t>A helyi önkormányzat költségvetési mérlege közgazdasági tagolásban (E Ft)</t>
  </si>
  <si>
    <t>A</t>
  </si>
  <si>
    <t>B</t>
  </si>
  <si>
    <t>C</t>
  </si>
  <si>
    <t>D</t>
  </si>
  <si>
    <t>E</t>
  </si>
  <si>
    <t>F</t>
  </si>
  <si>
    <t>G</t>
  </si>
  <si>
    <t>H</t>
  </si>
  <si>
    <t>Rovat megnevezése</t>
  </si>
  <si>
    <t>Rovat-szám</t>
  </si>
  <si>
    <t>2.</t>
  </si>
  <si>
    <t xml:space="preserve">Foglalkoztatottak személyi juttatásai </t>
  </si>
  <si>
    <t>K11</t>
  </si>
  <si>
    <t>3.</t>
  </si>
  <si>
    <t xml:space="preserve">Külső személyi juttatások </t>
  </si>
  <si>
    <t>K12</t>
  </si>
  <si>
    <t>1.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</si>
  <si>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</si>
  <si>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</si>
  <si>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</si>
  <si>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</si>
  <si>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6.</t>
  </si>
  <si>
    <t xml:space="preserve">Készletbeszerzés </t>
  </si>
  <si>
    <t>K31</t>
  </si>
  <si>
    <t>7.</t>
  </si>
  <si>
    <t xml:space="preserve">Kommunikációs szolgáltatások </t>
  </si>
  <si>
    <t>K32</t>
  </si>
  <si>
    <t>8.</t>
  </si>
  <si>
    <t xml:space="preserve">Szolgáltatási kiadások </t>
  </si>
  <si>
    <t>K33</t>
  </si>
  <si>
    <t>9.</t>
  </si>
  <si>
    <t xml:space="preserve">Kiküldetések, reklám- és propagandakiadások </t>
  </si>
  <si>
    <t>K34</t>
  </si>
  <si>
    <t>10.</t>
  </si>
  <si>
    <t xml:space="preserve">Különféle befizetések és egyéb dologi kiadások </t>
  </si>
  <si>
    <t>K35</t>
  </si>
  <si>
    <t xml:space="preserve">Dologi kiadások </t>
  </si>
  <si>
    <t>K3</t>
  </si>
  <si>
    <t>4.</t>
  </si>
  <si>
    <t>Társadalombiztosítási ellátások</t>
  </si>
  <si>
    <t>K41</t>
  </si>
  <si>
    <t>5.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</si>
  <si>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</si>
  <si>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</si>
  <si>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</si>
  <si>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</si>
  <si>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</si>
  <si>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</si>
  <si>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</si>
  <si>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</si>
  <si>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</si>
  <si>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</si>
  <si>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</si>
  <si>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</si>
  <si>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11.</t>
  </si>
  <si>
    <t>Egyéb nem intézményi ellátások</t>
  </si>
  <si>
    <t>K48</t>
  </si>
  <si>
    <t>12.</t>
  </si>
  <si>
    <t xml:space="preserve">Ellátottak pénzbeli juttatásai </t>
  </si>
  <si>
    <t>K4</t>
  </si>
  <si>
    <t>13.</t>
  </si>
  <si>
    <t>Nemzetközi kötelezettségek</t>
  </si>
  <si>
    <t>K501</t>
  </si>
  <si>
    <t>14.</t>
  </si>
  <si>
    <t>Elvonások és befizetések</t>
  </si>
  <si>
    <t>K502</t>
  </si>
  <si>
    <t>15.</t>
  </si>
  <si>
    <t>Működési célú garancia- és kezességvállalásból származó kifizetés államháztartáson belülre</t>
  </si>
  <si>
    <t>K503</t>
  </si>
  <si>
    <t>16.</t>
  </si>
  <si>
    <t>Működési célú visszatérítendő támogatások, kölcsönök nyújtása államháztartáson belülre</t>
  </si>
  <si>
    <t>K504</t>
  </si>
  <si>
    <t>17.</t>
  </si>
  <si>
    <t>Működési célú visszatérítendő támogatások, kölcsönök törlesztése államháztartáson belülre</t>
  </si>
  <si>
    <t>K505</t>
  </si>
  <si>
    <t>18.</t>
  </si>
  <si>
    <t>Egyéb működési célú támogatások államháztartáson belülre</t>
  </si>
  <si>
    <t>K506</t>
  </si>
  <si>
    <t>19.</t>
  </si>
  <si>
    <t>Működési célú garancia- és kezességvállalásból származó kifizetés államháztartáson kívülre</t>
  </si>
  <si>
    <t>K507</t>
  </si>
  <si>
    <t>20.</t>
  </si>
  <si>
    <t>Működési célú visszatérítendő támogatások, kölcsönök nyújtása államháztartáson kívülre</t>
  </si>
  <si>
    <t>K508</t>
  </si>
  <si>
    <t>21.</t>
  </si>
  <si>
    <t>Árkiegészítések, ártámogatások</t>
  </si>
  <si>
    <t>K509</t>
  </si>
  <si>
    <t>22.</t>
  </si>
  <si>
    <t>Kamattámogatások</t>
  </si>
  <si>
    <t>K510</t>
  </si>
  <si>
    <t>23.</t>
  </si>
  <si>
    <t>Egyéb működési célú támogatások államháztartáson kívülre</t>
  </si>
  <si>
    <t>24.</t>
  </si>
  <si>
    <t>K512</t>
  </si>
  <si>
    <t>25.</t>
  </si>
  <si>
    <t>26.</t>
  </si>
  <si>
    <t xml:space="preserve">Egyéb működési célú kiadások </t>
  </si>
  <si>
    <t>K5</t>
  </si>
  <si>
    <t>27.</t>
  </si>
  <si>
    <t>Működési költségvetés előirányzat csoport</t>
  </si>
  <si>
    <t>28.</t>
  </si>
  <si>
    <t>Immateriális javak beszerzése, létesítése</t>
  </si>
  <si>
    <t>K61</t>
  </si>
  <si>
    <t>29.</t>
  </si>
  <si>
    <t>Ingatlanok beszerzése, létesítése</t>
  </si>
  <si>
    <t>K62</t>
  </si>
  <si>
    <t>30.</t>
  </si>
  <si>
    <t>Informatikai eszközök beszerzése, létesítése</t>
  </si>
  <si>
    <t>K63</t>
  </si>
  <si>
    <t>31.</t>
  </si>
  <si>
    <t>Egyéb tárgyi eszközök beszerzése, létesítése</t>
  </si>
  <si>
    <t>K64</t>
  </si>
  <si>
    <t>32.</t>
  </si>
  <si>
    <t>Részesedések beszerzése</t>
  </si>
  <si>
    <t>K65</t>
  </si>
  <si>
    <t>33.</t>
  </si>
  <si>
    <t>Meglévő részesedések növeléséhez kapcsolódó kiadások</t>
  </si>
  <si>
    <t>K66</t>
  </si>
  <si>
    <t>34.</t>
  </si>
  <si>
    <t>Beruházási célú előzetesen felszámított általános forgalmi adó</t>
  </si>
  <si>
    <t>K67</t>
  </si>
  <si>
    <t>35.</t>
  </si>
  <si>
    <t xml:space="preserve">Beruházások </t>
  </si>
  <si>
    <t>K6</t>
  </si>
  <si>
    <t>36.</t>
  </si>
  <si>
    <t>Ingatlanok felújítása</t>
  </si>
  <si>
    <t>K71</t>
  </si>
  <si>
    <t>37.</t>
  </si>
  <si>
    <t>Informatikai eszközök felújítása</t>
  </si>
  <si>
    <t>K72</t>
  </si>
  <si>
    <t>38.</t>
  </si>
  <si>
    <t xml:space="preserve">Egyéb tárgyi eszközök felújítása </t>
  </si>
  <si>
    <t>K73</t>
  </si>
  <si>
    <t>39.</t>
  </si>
  <si>
    <t>Felújítási célú előzetesen felszámított általános forgalmi adó</t>
  </si>
  <si>
    <t>K74</t>
  </si>
  <si>
    <t>40.</t>
  </si>
  <si>
    <t xml:space="preserve">Felújítások </t>
  </si>
  <si>
    <t>K7</t>
  </si>
  <si>
    <t>41.</t>
  </si>
  <si>
    <t>Felhalmozási célú garancia- és kezességvállalásból származó kifizetés államháztartáson belülre</t>
  </si>
  <si>
    <t>K81</t>
  </si>
  <si>
    <t>42.</t>
  </si>
  <si>
    <t>Felhalmozási célú visszatérítendő támogatások, kölcsönök nyújtása államháztartáson belülre</t>
  </si>
  <si>
    <t>K82</t>
  </si>
  <si>
    <t>43.</t>
  </si>
  <si>
    <t>Felhalmozási célú visszatérítendő támogatások, kölcsönök törlesztése államháztartáson belülre</t>
  </si>
  <si>
    <t>K83</t>
  </si>
  <si>
    <t>44.</t>
  </si>
  <si>
    <t>Egyéb felhalmozási célú támogatások államháztartáson belülre</t>
  </si>
  <si>
    <t>K84</t>
  </si>
  <si>
    <t>45.</t>
  </si>
  <si>
    <t>Felhalmozási célú garancia- és kezességvállalásból származó kifizetés államháztartáson kívülre</t>
  </si>
  <si>
    <t>K85</t>
  </si>
  <si>
    <t>46.</t>
  </si>
  <si>
    <t>Felhalmozási célú visszatérítendő támogatások, kölcsönök nyújtása államháztartáson kívülre</t>
  </si>
  <si>
    <t>K86</t>
  </si>
  <si>
    <t>47.</t>
  </si>
  <si>
    <t>Lakástámogatás</t>
  </si>
  <si>
    <t>K87</t>
  </si>
  <si>
    <t>48.</t>
  </si>
  <si>
    <t xml:space="preserve">Egyéb felhalmozási célú támogatások államháztartáson kívülre </t>
  </si>
  <si>
    <t>K88</t>
  </si>
  <si>
    <t>49.</t>
  </si>
  <si>
    <t xml:space="preserve">Egyéb felhalmozási célú kiadások </t>
  </si>
  <si>
    <t>K8</t>
  </si>
  <si>
    <t>50.</t>
  </si>
  <si>
    <t xml:space="preserve">Felhalmozási költségvetés előirányzat csoport </t>
  </si>
  <si>
    <t>51.</t>
  </si>
  <si>
    <t xml:space="preserve">Költségvetési kiadások </t>
  </si>
  <si>
    <t>K1-K8</t>
  </si>
  <si>
    <t>52.</t>
  </si>
  <si>
    <t xml:space="preserve">Hitel-, kölcsöntörlesztés államháztartáson kívülre </t>
  </si>
  <si>
    <t>K911</t>
  </si>
  <si>
    <t>53.</t>
  </si>
  <si>
    <t xml:space="preserve">Belföldi értékpapírok kiadásai </t>
  </si>
  <si>
    <t>K912</t>
  </si>
  <si>
    <t>54.</t>
  </si>
  <si>
    <t>Államháztartáson belüli megelőlegezések folyósítása</t>
  </si>
  <si>
    <t>K913</t>
  </si>
  <si>
    <t>55.</t>
  </si>
  <si>
    <t>Államháztartáson belüli megelőlegezések visszafizetése</t>
  </si>
  <si>
    <t>K914</t>
  </si>
  <si>
    <t>56.</t>
  </si>
  <si>
    <t>Központi, irányító szervi támogatások folyósítása</t>
  </si>
  <si>
    <t>K915</t>
  </si>
  <si>
    <t>57.</t>
  </si>
  <si>
    <t>Pénzeszközök betétként elhelyezése</t>
  </si>
  <si>
    <t>K916</t>
  </si>
  <si>
    <t>58.</t>
  </si>
  <si>
    <t>Pénzügyi lízing kiadásai</t>
  </si>
  <si>
    <t>K917</t>
  </si>
  <si>
    <t>59.</t>
  </si>
  <si>
    <t>Központi költségvetés sajátos finanszírozási kiadásai</t>
  </si>
  <si>
    <t>K918</t>
  </si>
  <si>
    <t>60.</t>
  </si>
  <si>
    <t xml:space="preserve">Belföldi finanszírozás kiadásai </t>
  </si>
  <si>
    <t>K91</t>
  </si>
  <si>
    <t>61.</t>
  </si>
  <si>
    <t>Forgatási célú külföldi értékpapírok vásárlása</t>
  </si>
  <si>
    <t>K921</t>
  </si>
  <si>
    <t>62.</t>
  </si>
  <si>
    <t>Befektetési célú külföldi értékpapírok vásárlása</t>
  </si>
  <si>
    <t>K922</t>
  </si>
  <si>
    <t>63.</t>
  </si>
  <si>
    <t>Külföldi értékpapírok beváltása</t>
  </si>
  <si>
    <t>K923</t>
  </si>
  <si>
    <t>64.</t>
  </si>
  <si>
    <t>Külföldi hitelek, kölcsönök törlesztése</t>
  </si>
  <si>
    <t>K924</t>
  </si>
  <si>
    <t>65.</t>
  </si>
  <si>
    <t xml:space="preserve">Külföldi finanszírozás kiadásai </t>
  </si>
  <si>
    <t>K92</t>
  </si>
  <si>
    <t>66.</t>
  </si>
  <si>
    <t>Adóssághoz nem kapcsolódó származékos ügyletek kiadásai</t>
  </si>
  <si>
    <t>K93</t>
  </si>
  <si>
    <t>67.</t>
  </si>
  <si>
    <t xml:space="preserve">Finanszírozási kiadások </t>
  </si>
  <si>
    <t>K9</t>
  </si>
  <si>
    <t>68.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</si>
  <si>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</si>
  <si>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</si>
  <si>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</si>
  <si>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</si>
  <si>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</si>
  <si>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</si>
  <si>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</si>
  <si>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</si>
  <si>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</si>
  <si>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</si>
  <si>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</si>
  <si>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</si>
  <si>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</si>
  <si>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</si>
  <si>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</si>
  <si>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</si>
  <si>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</si>
  <si>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</si>
  <si>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</si>
  <si>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</si>
  <si>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</si>
  <si>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</si>
  <si>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</si>
  <si>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</si>
  <si>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</si>
  <si>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</si>
  <si>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</si>
  <si>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</si>
  <si>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</si>
  <si>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</si>
  <si>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</si>
  <si>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</si>
  <si>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</si>
  <si>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</si>
  <si>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</si>
  <si>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</si>
  <si>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</si>
  <si>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</si>
  <si>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</si>
  <si>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</si>
  <si>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</si>
  <si>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</si>
  <si>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</si>
  <si>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</si>
  <si>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</si>
  <si>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</si>
  <si>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</si>
  <si>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</si>
  <si>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</si>
  <si>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</si>
  <si>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</si>
  <si>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</si>
  <si>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</si>
  <si>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Egyéb működési célú átvett pénzeszközök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</si>
  <si>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</si>
  <si>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</si>
  <si>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</si>
  <si>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</si>
  <si>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</si>
  <si>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</si>
  <si>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</si>
  <si>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</si>
  <si>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</si>
  <si>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</si>
  <si>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</si>
  <si>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</si>
  <si>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</si>
  <si>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</si>
  <si>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</si>
  <si>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</si>
  <si>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</si>
  <si>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</si>
  <si>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</si>
  <si>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</si>
  <si>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</si>
  <si>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</si>
  <si>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</si>
  <si>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</si>
  <si>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</si>
  <si>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</si>
  <si>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visszatérítendő támogatások, kölcsönök visszatérülése államháztartáson kívülről</t>
  </si>
  <si>
    <t>Egyéb felhalmozási célú átvett pénzeszközök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</si>
  <si>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</si>
  <si>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</si>
  <si>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</si>
  <si>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</si>
  <si>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</si>
  <si>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</si>
  <si>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</si>
  <si>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</si>
  <si>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</si>
  <si>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</si>
  <si>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B8131</t>
  </si>
  <si>
    <t>B8132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</si>
  <si>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</si>
  <si>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</si>
  <si>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</si>
  <si>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</si>
  <si>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</si>
  <si>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</si>
  <si>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</si>
  <si>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</si>
  <si>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</si>
  <si>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</si>
  <si>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</si>
  <si>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</si>
  <si>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</si>
  <si>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</si>
  <si>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</si>
  <si>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</si>
  <si>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</si>
  <si>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69.</t>
  </si>
  <si>
    <t>Külföldi értékpapírok kibocsátása</t>
  </si>
  <si>
    <t>B823</t>
  </si>
  <si>
    <t>70.</t>
  </si>
  <si>
    <t xml:space="preserve">Külföldi hitelek, kölcsönök felvétele </t>
  </si>
  <si>
    <t>B824</t>
  </si>
  <si>
    <t>71.</t>
  </si>
  <si>
    <t xml:space="preserve">Külföldi finanszírozás bevételei </t>
  </si>
  <si>
    <t>B82</t>
  </si>
  <si>
    <t>72.</t>
  </si>
  <si>
    <t>Adóssághoz nem kapcsolódó származékos ügyletek bevételei</t>
  </si>
  <si>
    <t>B83</t>
  </si>
  <si>
    <t xml:space="preserve">Finanszírozási bevételek </t>
  </si>
  <si>
    <t>B8</t>
  </si>
  <si>
    <t>74.</t>
  </si>
  <si>
    <t>BEVÉTELEK ÖSSZESEN (B1-8)</t>
  </si>
  <si>
    <t>Közvetett támogatások (E Ft)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</si>
  <si>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</si>
  <si>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</si>
  <si>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</si>
  <si>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</si>
  <si>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</si>
  <si>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</si>
  <si>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</si>
  <si>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</si>
  <si>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</si>
  <si>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</si>
  <si>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</si>
  <si>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</si>
  <si>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</si>
  <si>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</si>
  <si>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</si>
  <si>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</si>
  <si>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</si>
  <si>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</si>
  <si>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</si>
  <si>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</si>
  <si>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2. melléklet</t>
  </si>
  <si>
    <t>Vagyonkimutatás</t>
  </si>
  <si>
    <t xml:space="preserve"> adatok e Ft-ban</t>
  </si>
  <si>
    <t>ESZKÖZÖK</t>
  </si>
  <si>
    <t>Törzsvagyon (forgalomképtelen és korlátozottan forgalomképes)</t>
  </si>
  <si>
    <t>Törzsvagyonon kívüli (forgalom képes vagyon)</t>
  </si>
  <si>
    <t>Összes vagyon</t>
  </si>
  <si>
    <t>a "0"-ra leírt, de használatban lévő, illetve használaton kívuli eszközök állományi értéke</t>
  </si>
  <si>
    <t>A) NEMZETI VAGYONBA TARTOZÓ BEFEKTETETT ESZKÖZÖK</t>
  </si>
  <si>
    <t xml:space="preserve">   A/I. Immateriális javak</t>
  </si>
  <si>
    <t xml:space="preserve">  A/II. Tárgyi eszközök</t>
  </si>
  <si>
    <t>Ingatlanok és kapcsolódó vagyoni értékű jogok</t>
  </si>
  <si>
    <t>Gépek, berendezések és felszerelések</t>
  </si>
  <si>
    <t>Tenyészállatok</t>
  </si>
  <si>
    <t>Beruházások, felújítások</t>
  </si>
  <si>
    <t>Beruházásra adott előleg</t>
  </si>
  <si>
    <t>Állami készletek, tartalékok</t>
  </si>
  <si>
    <t>Tárgyieszközök értékhelyesbítése</t>
  </si>
  <si>
    <t>A/III.Befektetett pénzügyi eszközök</t>
  </si>
  <si>
    <t>Tartós részesedés</t>
  </si>
  <si>
    <t>Tartós hitelviszonyt megtestesítő értékpapír</t>
  </si>
  <si>
    <t>Tartósan adott kölcsön</t>
  </si>
  <si>
    <t>Hosszúlejáratú betétek</t>
  </si>
  <si>
    <t>Egyéb hosszúlejáratú követelések</t>
  </si>
  <si>
    <t>Befektetett pénzügyi eszközök értékhelyesbítése</t>
  </si>
  <si>
    <t>A/IV. Koncesszióba, vagyonkezelésbe adott eszközök</t>
  </si>
  <si>
    <t>B) NEMZETI VAGYONBA TARTOZÓ FORGÓESZKÖZÖK</t>
  </si>
  <si>
    <t xml:space="preserve">  B/I.Készletek</t>
  </si>
  <si>
    <t xml:space="preserve">  B/II.Értékpapírok</t>
  </si>
  <si>
    <t>C/ PÉNZESZKÖZÖK</t>
  </si>
  <si>
    <t>D/ KÖVETELÉSEK</t>
  </si>
  <si>
    <t>E/ EGYÉB SAJÁTOS ESZKÖZOLDALI ELSZÁMOLÁSOK</t>
  </si>
  <si>
    <t>F/ AKTÍV IDŐBELI ELHATÁROLÁSOK</t>
  </si>
  <si>
    <t>Eszközök Összesen:</t>
  </si>
  <si>
    <t>FORRÁSOK</t>
  </si>
  <si>
    <t>G) SAJÁT TŐKE</t>
  </si>
  <si>
    <t>~</t>
  </si>
  <si>
    <t xml:space="preserve">   G/I. Nemzeti vagyon induláskori értéke </t>
  </si>
  <si>
    <t xml:space="preserve">   G/II. Nemzeti vagyon változásai</t>
  </si>
  <si>
    <t xml:space="preserve">   G/III. Egyéb eszközök induláskori értéke</t>
  </si>
  <si>
    <t xml:space="preserve">   G/IV. Felhalmozott eredmény</t>
  </si>
  <si>
    <t xml:space="preserve">   G/V. Eszközök értékhelyesbítésének forrása</t>
  </si>
  <si>
    <t xml:space="preserve">   G/VI. Mérleg szerinti eredmény</t>
  </si>
  <si>
    <t>H/ KÖTELEZETTSÉGEK</t>
  </si>
  <si>
    <t xml:space="preserve">   H/I. Költségvetési évben esedékes kötelezettségek</t>
  </si>
  <si>
    <t xml:space="preserve">   H/II. Költségvetési évet követően esedékes kötelezettségek</t>
  </si>
  <si>
    <t xml:space="preserve">   H/III. Kötelezettség jellegű sajátos elszámolások</t>
  </si>
  <si>
    <t>I/ EGYÉB SAJÁTOS FORRÁSOLDALI ELSZÁMOLÁSOK</t>
  </si>
  <si>
    <t>J/ KINCSTÁRI SZÁMLAVEZETÉSSEL KAPCSOLATOS ELSZÁMOLÁSOK</t>
  </si>
  <si>
    <t>K/ PASSZÍV IDŐBELI ELHATÁROLÁSOK</t>
  </si>
  <si>
    <t>Források Összesen:</t>
  </si>
  <si>
    <t xml:space="preserve">Érték nélkül nyilvántartott képzőművészeti alkotások, régészeti leletek, kép- és hangarchívumok, gyűjtemények, kulturális javak, valamint a mérlegben értékkel nem szereplő kőtelezettségeket, ideértve a kezesség-, illetve garanciavállalással kapcsolatos függő kötelezettségeket, függő követelések és függő kötelezettségek, biztos (jövőbeni) követelések az Önkormányzat vagyonát nem képezik. </t>
  </si>
  <si>
    <t>3. melléklet</t>
  </si>
  <si>
    <t>Pénzeszközök változása</t>
  </si>
  <si>
    <t>adatok ezer forintban</t>
  </si>
  <si>
    <t>I</t>
  </si>
  <si>
    <t>J</t>
  </si>
  <si>
    <t>K</t>
  </si>
  <si>
    <t>L</t>
  </si>
  <si>
    <t>M</t>
  </si>
  <si>
    <t>N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</si>
  <si>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</si>
  <si>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</si>
  <si>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</si>
  <si>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</si>
  <si>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</si>
  <si>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</si>
  <si>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</si>
  <si>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</si>
  <si>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</si>
  <si>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</si>
  <si>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</si>
  <si>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</si>
  <si>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</si>
  <si>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</si>
  <si>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ápr729</t>
  </si>
  <si>
    <t>júl1379</t>
  </si>
  <si>
    <t>aug5000</t>
  </si>
  <si>
    <t>szept5000</t>
  </si>
  <si>
    <t>Kiadások összesen</t>
  </si>
  <si>
    <t>ápr10000</t>
  </si>
  <si>
    <t>Bevételek összesen:</t>
  </si>
  <si>
    <t>Előző évek pénzmaradványának igénybevétele</t>
  </si>
  <si>
    <t>Finanszírozási bevételek</t>
  </si>
  <si>
    <t>Bevételek mindösszesen:</t>
  </si>
  <si>
    <t>4. melléklet</t>
  </si>
  <si>
    <t>Működési célú egyéb támogatások államháztartáson kívülre</t>
  </si>
  <si>
    <t>Felhalmozási célú kölcsönök nyújtása államháztartáson kívülre</t>
  </si>
  <si>
    <t>92.</t>
  </si>
  <si>
    <t>93.</t>
  </si>
  <si>
    <t>94.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</si>
  <si>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</si>
  <si>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</si>
  <si>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</si>
  <si>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</si>
  <si>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</si>
  <si>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</si>
  <si>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</si>
  <si>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</si>
  <si>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</si>
  <si>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</si>
  <si>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Felhalmozási célú kölcsönök visszatérülése államháztartáson kívülről</t>
  </si>
  <si>
    <t>5. melléklet</t>
  </si>
  <si>
    <t>Litér Község Önkormányzata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</si>
  <si>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</si>
  <si>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</si>
  <si>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</si>
  <si>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</si>
  <si>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</si>
  <si>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</si>
  <si>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</si>
  <si>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</si>
  <si>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</si>
  <si>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</si>
  <si>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</si>
  <si>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</si>
  <si>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</si>
  <si>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</si>
  <si>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</si>
  <si>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</si>
  <si>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</si>
  <si>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</si>
  <si>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</si>
  <si>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</si>
  <si>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</si>
  <si>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</si>
  <si>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</si>
  <si>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</si>
  <si>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</si>
  <si>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</si>
  <si>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</si>
  <si>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</si>
  <si>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</si>
  <si>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</si>
  <si>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</si>
  <si>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</si>
  <si>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</si>
  <si>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</si>
  <si>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</si>
  <si>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</si>
  <si>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</si>
  <si>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</si>
  <si>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</si>
  <si>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</si>
  <si>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</si>
  <si>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</si>
  <si>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K513</t>
  </si>
  <si>
    <t>Működési célú visszatérítendő támogatások, kölcsönök államháztartáson kívülről</t>
  </si>
  <si>
    <t xml:space="preserve">1. melléklet </t>
  </si>
  <si>
    <t>Tartalékok</t>
  </si>
  <si>
    <t>Rövid lejáratú hitelek, kölcsönök törlesztése pénzügyi vállalkozásnak</t>
  </si>
  <si>
    <t>K9113</t>
  </si>
  <si>
    <t>B411</t>
  </si>
  <si>
    <t>Biztosító által fizetett kártérítés</t>
  </si>
  <si>
    <t>B64</t>
  </si>
  <si>
    <t>B65</t>
  </si>
  <si>
    <t>B74</t>
  </si>
  <si>
    <t>B75</t>
  </si>
  <si>
    <t>B8113</t>
  </si>
  <si>
    <t>Rövid lejáratú kölcsönök, hitelek felvétele pénzügyi vállalkozástól</t>
  </si>
  <si>
    <t>Előző év költségvetési maradványának igénybevétele</t>
  </si>
  <si>
    <t xml:space="preserve">Előző év vállalkozási maradványának igénybevétele </t>
  </si>
  <si>
    <t>Lekötött bankbetétek megszüntetése</t>
  </si>
  <si>
    <t>129.</t>
  </si>
  <si>
    <t>130.</t>
  </si>
  <si>
    <t>költségvetési egyenleg FINANSZÍROZÁSI</t>
  </si>
  <si>
    <t>131.</t>
  </si>
  <si>
    <t>2018. évi előirányzat</t>
  </si>
  <si>
    <t>Helyi önkormányzatok előző évi elszámolásából származó kiadások</t>
  </si>
  <si>
    <t>K5021</t>
  </si>
  <si>
    <t>Tartalék</t>
  </si>
  <si>
    <t>Rövid lejáratú hitelek, kölcsönök felvétele</t>
  </si>
  <si>
    <t>K89</t>
  </si>
  <si>
    <t>B4082</t>
  </si>
  <si>
    <t>Egyéb kapott (járó) kamatok és kamatjellegű bevételek</t>
  </si>
  <si>
    <t>Költségvetés teljesítése és az azt követő három év tervezete</t>
  </si>
  <si>
    <t>Személyi kiadások (K1)</t>
  </si>
  <si>
    <t>Munkaadói járulékok (K2)</t>
  </si>
  <si>
    <t>Dologi kiadások (K3)</t>
  </si>
  <si>
    <t>Társadalom és szociálpol.jut. (K4)</t>
  </si>
  <si>
    <t>Önkormányzatok működési támogatásai (B11)</t>
  </si>
  <si>
    <t>Egyéb műk.c.bevételek ÁH.belül (B16)</t>
  </si>
  <si>
    <t>Közhatalmi bevételek (B3)</t>
  </si>
  <si>
    <t>Működési bevételek (B4)</t>
  </si>
  <si>
    <t>Működ.c.kölcsön megtérülése (B64)</t>
  </si>
  <si>
    <t>Felhalm.c.támog. ÁH belül (B2)</t>
  </si>
  <si>
    <t>Felhalmozási bevételek (B5)</t>
  </si>
  <si>
    <t>Felhalm.c. kölcsön megtérülése (B74)</t>
  </si>
  <si>
    <t>Egyéb felhalm. c. átvett pénzeszk. (75)</t>
  </si>
  <si>
    <t>Működési célú átvett pénzeszk. (B65)</t>
  </si>
  <si>
    <t>Műk.c.kölcsönök nyújtása (K508)</t>
  </si>
  <si>
    <t xml:space="preserve">Egyéb működési célú kiadások (K5) </t>
  </si>
  <si>
    <t>Felhalm. Kiadások (K6-7)</t>
  </si>
  <si>
    <t>Finanszírozási kiadások (K9)</t>
  </si>
  <si>
    <t>Felhalm.célú egyéb tám. ÁH-n b. (K84)</t>
  </si>
  <si>
    <t>Felh.c.kölcs.nyújtása (K82, K86)</t>
  </si>
  <si>
    <t>Felhalm.célú egyéb tám. ÁH-n k.. (K89)</t>
  </si>
  <si>
    <t>2019. évi előirányzat</t>
  </si>
  <si>
    <t>2015. évi tény  (teljesítés)</t>
  </si>
  <si>
    <t>2016. évi tény (teljesítés)</t>
  </si>
  <si>
    <t>2017. évi eredeti ei.</t>
  </si>
  <si>
    <t>2017. évi módosított előirányzat</t>
  </si>
  <si>
    <t>2017. évi teljesítés</t>
  </si>
  <si>
    <t>Litér Község Önkormányzat 2017. évi költségvetés Zárszámadás</t>
  </si>
  <si>
    <t>2017. évi zárszámadás</t>
  </si>
  <si>
    <t>Litér Község Önkormányzat 2017. évi zárszámadás</t>
  </si>
  <si>
    <t>Litér 2017.évi költségvetés</t>
  </si>
  <si>
    <t>2017.évi teljesítés</t>
  </si>
  <si>
    <t>2020. évi előirányzat</t>
  </si>
  <si>
    <t>Befektetési célú belföldi értékpapírok vásárlása</t>
  </si>
  <si>
    <t xml:space="preserve">Litér Község Önkormányzata  2017. évi Zárszámadás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</si>
</sst>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#########"/>
    <numFmt numFmtId="165" formatCode="0__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color theme="3" tint="-0.499984740745262"/>
      <name val="Times New Roman"/>
      <family val="1"/>
      <charset val="238"/>
    </font>
    <font>
      <sz val="10"/>
      <color theme="3" tint="-0.499984740745262"/>
      <name val="Times New Roman"/>
      <family val="1"/>
      <charset val="238"/>
    </font>
    <font>
      <b/>
      <sz val="8"/>
      <color theme="3" tint="-0.499984740745262"/>
      <name val="Times New Roman"/>
      <family val="1"/>
      <charset val="238"/>
    </font>
    <font>
      <i/>
      <sz val="10"/>
      <color theme="3" tint="-0.499984740745262"/>
      <name val="Times New Roman"/>
      <family val="1"/>
      <charset val="238"/>
    </font>
    <font>
      <b/>
      <i/>
      <sz val="10"/>
      <color theme="3" tint="-0.499984740745262"/>
      <name val="Times New Roman"/>
      <family val="1"/>
      <charset val="238"/>
    </font>
    <font>
      <b/>
      <sz val="10"/>
      <color theme="3" tint="-0.499984740745262"/>
      <name val="Times New Roman"/>
      <family val="1"/>
      <charset val="238"/>
    </font>
    <font>
      <b/>
      <i/>
      <sz val="12"/>
      <color theme="3" tint="-0.49998474074526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0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/>
    </xf>
    <xf numFmtId="0" fontId="5" fillId="0" borderId="2" xfId="0" applyFont="1" applyBorder="1"/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11" fillId="3" borderId="2" xfId="0" applyFont="1" applyFill="1" applyBorder="1"/>
    <xf numFmtId="164" fontId="9" fillId="3" borderId="2" xfId="0" applyNumberFormat="1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/>
    <xf numFmtId="0" fontId="13" fillId="5" borderId="2" xfId="0" applyFont="1" applyFill="1" applyBorder="1"/>
    <xf numFmtId="0" fontId="9" fillId="3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7" fillId="0" borderId="0" xfId="1" applyFont="1"/>
    <xf numFmtId="0" fontId="13" fillId="7" borderId="6" xfId="1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3" fillId="0" borderId="9" xfId="2" applyFont="1" applyFill="1" applyBorder="1" applyAlignment="1">
      <alignment vertical="center" wrapText="1"/>
    </xf>
    <xf numFmtId="0" fontId="19" fillId="0" borderId="2" xfId="1" applyFont="1" applyFill="1" applyBorder="1"/>
    <xf numFmtId="0" fontId="19" fillId="0" borderId="10" xfId="1" applyFont="1" applyFill="1" applyBorder="1"/>
    <xf numFmtId="0" fontId="19" fillId="0" borderId="9" xfId="1" applyFont="1" applyFill="1" applyBorder="1" applyAlignment="1">
      <alignment wrapText="1"/>
    </xf>
    <xf numFmtId="0" fontId="19" fillId="0" borderId="11" xfId="1" applyFont="1" applyFill="1" applyBorder="1"/>
    <xf numFmtId="0" fontId="19" fillId="0" borderId="12" xfId="1" applyFont="1" applyFill="1" applyBorder="1"/>
    <xf numFmtId="0" fontId="20" fillId="0" borderId="13" xfId="1" applyFont="1" applyFill="1" applyBorder="1"/>
    <xf numFmtId="0" fontId="19" fillId="0" borderId="15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21" fillId="0" borderId="9" xfId="1" applyFont="1" applyBorder="1" applyAlignment="1">
      <alignment wrapText="1"/>
    </xf>
    <xf numFmtId="0" fontId="22" fillId="0" borderId="2" xfId="1" applyFont="1" applyFill="1" applyBorder="1" applyAlignment="1">
      <alignment horizontal="right" wrapText="1"/>
    </xf>
    <xf numFmtId="0" fontId="22" fillId="0" borderId="10" xfId="1" applyFont="1" applyFill="1" applyBorder="1" applyAlignment="1">
      <alignment horizontal="right" wrapText="1"/>
    </xf>
    <xf numFmtId="0" fontId="19" fillId="0" borderId="9" xfId="1" applyFont="1" applyFill="1" applyBorder="1"/>
    <xf numFmtId="0" fontId="19" fillId="0" borderId="13" xfId="1" applyFont="1" applyFill="1" applyBorder="1"/>
    <xf numFmtId="0" fontId="21" fillId="0" borderId="9" xfId="1" applyFont="1" applyFill="1" applyBorder="1" applyAlignment="1">
      <alignment wrapText="1"/>
    </xf>
    <xf numFmtId="0" fontId="13" fillId="7" borderId="16" xfId="1" applyFont="1" applyFill="1" applyBorder="1" applyAlignment="1">
      <alignment horizontal="center" vertical="center" wrapText="1"/>
    </xf>
    <xf numFmtId="0" fontId="20" fillId="0" borderId="9" xfId="1" applyFont="1" applyFill="1" applyBorder="1"/>
    <xf numFmtId="0" fontId="20" fillId="0" borderId="2" xfId="1" applyFont="1" applyFill="1" applyBorder="1"/>
    <xf numFmtId="0" fontId="23" fillId="0" borderId="10" xfId="1" applyFont="1" applyFill="1" applyBorder="1"/>
    <xf numFmtId="0" fontId="19" fillId="0" borderId="7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wrapText="1"/>
    </xf>
    <xf numFmtId="0" fontId="19" fillId="0" borderId="0" xfId="1" applyFont="1" applyBorder="1"/>
    <xf numFmtId="0" fontId="19" fillId="0" borderId="0" xfId="1" applyFont="1"/>
    <xf numFmtId="0" fontId="25" fillId="0" borderId="0" xfId="0" applyFont="1"/>
    <xf numFmtId="0" fontId="25" fillId="0" borderId="0" xfId="0" applyFont="1" applyBorder="1"/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2" xfId="0" applyFont="1" applyBorder="1" applyAlignment="1">
      <alignment horizontal="center"/>
    </xf>
    <xf numFmtId="3" fontId="28" fillId="0" borderId="2" xfId="0" applyNumberFormat="1" applyFont="1" applyBorder="1"/>
    <xf numFmtId="3" fontId="25" fillId="0" borderId="2" xfId="0" applyNumberFormat="1" applyFont="1" applyBorder="1"/>
    <xf numFmtId="0" fontId="25" fillId="0" borderId="2" xfId="0" applyFont="1" applyBorder="1" applyAlignment="1"/>
    <xf numFmtId="0" fontId="25" fillId="0" borderId="2" xfId="0" applyFont="1" applyBorder="1" applyAlignment="1">
      <alignment wrapText="1"/>
    </xf>
    <xf numFmtId="0" fontId="25" fillId="0" borderId="0" xfId="0" applyFont="1" applyAlignment="1">
      <alignment wrapText="1"/>
    </xf>
    <xf numFmtId="3" fontId="29" fillId="0" borderId="2" xfId="0" applyNumberFormat="1" applyFont="1" applyBorder="1"/>
    <xf numFmtId="3" fontId="25" fillId="0" borderId="2" xfId="0" applyNumberFormat="1" applyFont="1" applyBorder="1" applyAlignment="1"/>
    <xf numFmtId="0" fontId="25" fillId="0" borderId="2" xfId="0" applyFont="1" applyFill="1" applyBorder="1" applyAlignment="1"/>
    <xf numFmtId="3" fontId="6" fillId="0" borderId="0" xfId="1" applyNumberFormat="1" applyFont="1" applyAlignment="1">
      <alignment horizontal="right"/>
    </xf>
    <xf numFmtId="3" fontId="6" fillId="0" borderId="0" xfId="1" applyNumberFormat="1" applyFont="1"/>
    <xf numFmtId="0" fontId="6" fillId="0" borderId="0" xfId="1" applyFont="1"/>
    <xf numFmtId="3" fontId="6" fillId="0" borderId="18" xfId="1" applyNumberFormat="1" applyFont="1" applyBorder="1" applyAlignment="1">
      <alignment horizontal="center"/>
    </xf>
    <xf numFmtId="3" fontId="6" fillId="0" borderId="19" xfId="1" applyNumberFormat="1" applyFont="1" applyBorder="1" applyAlignment="1">
      <alignment horizontal="center"/>
    </xf>
    <xf numFmtId="3" fontId="6" fillId="0" borderId="20" xfId="1" applyNumberFormat="1" applyFont="1" applyBorder="1" applyAlignment="1">
      <alignment horizontal="center"/>
    </xf>
    <xf numFmtId="3" fontId="6" fillId="0" borderId="21" xfId="1" applyNumberFormat="1" applyFont="1" applyBorder="1" applyAlignment="1">
      <alignment horizontal="center"/>
    </xf>
    <xf numFmtId="3" fontId="6" fillId="0" borderId="22" xfId="1" applyNumberFormat="1" applyFont="1" applyBorder="1" applyAlignment="1">
      <alignment horizontal="center"/>
    </xf>
    <xf numFmtId="3" fontId="15" fillId="8" borderId="23" xfId="1" applyNumberFormat="1" applyFont="1" applyFill="1" applyBorder="1" applyAlignment="1">
      <alignment horizontal="right" vertical="distributed"/>
    </xf>
    <xf numFmtId="3" fontId="15" fillId="8" borderId="24" xfId="1" applyNumberFormat="1" applyFont="1" applyFill="1" applyBorder="1" applyAlignment="1">
      <alignment vertical="distributed"/>
    </xf>
    <xf numFmtId="3" fontId="31" fillId="8" borderId="25" xfId="1" applyNumberFormat="1" applyFont="1" applyFill="1" applyBorder="1" applyAlignment="1">
      <alignment horizontal="center"/>
    </xf>
    <xf numFmtId="3" fontId="31" fillId="8" borderId="26" xfId="1" applyNumberFormat="1" applyFont="1" applyFill="1" applyBorder="1" applyAlignment="1">
      <alignment horizontal="center"/>
    </xf>
    <xf numFmtId="3" fontId="31" fillId="8" borderId="27" xfId="1" applyNumberFormat="1" applyFont="1" applyFill="1" applyBorder="1" applyAlignment="1">
      <alignment horizontal="center"/>
    </xf>
    <xf numFmtId="3" fontId="31" fillId="8" borderId="24" xfId="1" applyNumberFormat="1" applyFont="1" applyFill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32" fillId="0" borderId="28" xfId="1" applyNumberFormat="1" applyFont="1" applyFill="1" applyBorder="1" applyAlignment="1">
      <alignment horizontal="right" vertical="distributed" wrapText="1"/>
    </xf>
    <xf numFmtId="3" fontId="32" fillId="0" borderId="29" xfId="1" applyNumberFormat="1" applyFont="1" applyFill="1" applyBorder="1" applyAlignment="1">
      <alignment horizontal="left" vertical="distributed" wrapText="1"/>
    </xf>
    <xf numFmtId="3" fontId="32" fillId="0" borderId="31" xfId="1" applyNumberFormat="1" applyFont="1" applyFill="1" applyBorder="1" applyAlignment="1">
      <alignment horizontal="right" vertical="distributed" wrapText="1"/>
    </xf>
    <xf numFmtId="3" fontId="32" fillId="0" borderId="32" xfId="1" applyNumberFormat="1" applyFont="1" applyFill="1" applyBorder="1" applyAlignment="1">
      <alignment horizontal="left" vertical="distributed" wrapText="1"/>
    </xf>
    <xf numFmtId="49" fontId="6" fillId="0" borderId="0" xfId="1" applyNumberFormat="1" applyFont="1"/>
    <xf numFmtId="3" fontId="32" fillId="0" borderId="36" xfId="1" applyNumberFormat="1" applyFont="1" applyFill="1" applyBorder="1" applyAlignment="1">
      <alignment horizontal="left" vertical="distributed" wrapText="1"/>
    </xf>
    <xf numFmtId="3" fontId="33" fillId="8" borderId="39" xfId="1" applyNumberFormat="1" applyFont="1" applyFill="1" applyBorder="1" applyAlignment="1">
      <alignment horizontal="right" vertical="distributed" wrapText="1"/>
    </xf>
    <xf numFmtId="3" fontId="33" fillId="8" borderId="40" xfId="1" applyNumberFormat="1" applyFont="1" applyFill="1" applyBorder="1" applyAlignment="1">
      <alignment horizontal="left" vertical="distributed" wrapText="1"/>
    </xf>
    <xf numFmtId="3" fontId="33" fillId="8" borderId="49" xfId="1" applyNumberFormat="1" applyFont="1" applyFill="1" applyBorder="1" applyAlignment="1">
      <alignment horizontal="right" vertical="distributed" wrapText="1"/>
    </xf>
    <xf numFmtId="3" fontId="33" fillId="8" borderId="46" xfId="1" applyNumberFormat="1" applyFont="1" applyFill="1" applyBorder="1" applyAlignment="1">
      <alignment horizontal="left" vertical="distributed" wrapText="1"/>
    </xf>
    <xf numFmtId="3" fontId="6" fillId="0" borderId="2" xfId="1" applyNumberFormat="1" applyFont="1" applyBorder="1" applyAlignment="1">
      <alignment horizontal="right"/>
    </xf>
    <xf numFmtId="3" fontId="6" fillId="0" borderId="3" xfId="1" applyNumberFormat="1" applyFont="1" applyBorder="1" applyAlignment="1">
      <alignment wrapText="1"/>
    </xf>
    <xf numFmtId="3" fontId="15" fillId="11" borderId="3" xfId="1" applyNumberFormat="1" applyFont="1" applyFill="1" applyBorder="1" applyAlignment="1">
      <alignment horizontal="right"/>
    </xf>
    <xf numFmtId="3" fontId="15" fillId="11" borderId="40" xfId="1" applyNumberFormat="1" applyFont="1" applyFill="1" applyBorder="1" applyAlignment="1">
      <alignment wrapText="1"/>
    </xf>
    <xf numFmtId="3" fontId="6" fillId="0" borderId="0" xfId="1" applyNumberFormat="1" applyFont="1" applyAlignment="1">
      <alignment wrapText="1"/>
    </xf>
    <xf numFmtId="3" fontId="6" fillId="0" borderId="0" xfId="1" applyNumberFormat="1" applyFont="1" applyBorder="1"/>
    <xf numFmtId="3" fontId="15" fillId="0" borderId="0" xfId="1" applyNumberFormat="1" applyFont="1"/>
    <xf numFmtId="4" fontId="34" fillId="0" borderId="0" xfId="1" applyNumberFormat="1" applyFont="1"/>
    <xf numFmtId="0" fontId="8" fillId="0" borderId="0" xfId="0" applyFont="1"/>
    <xf numFmtId="0" fontId="18" fillId="0" borderId="2" xfId="0" applyFont="1" applyBorder="1" applyAlignment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/>
    </xf>
    <xf numFmtId="0" fontId="11" fillId="3" borderId="56" xfId="0" applyFont="1" applyFill="1" applyBorder="1"/>
    <xf numFmtId="165" fontId="8" fillId="0" borderId="56" xfId="0" applyNumberFormat="1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 wrapText="1"/>
    </xf>
    <xf numFmtId="0" fontId="2" fillId="4" borderId="56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4" borderId="56" xfId="0" applyFont="1" applyFill="1" applyBorder="1" applyAlignment="1">
      <alignment horizontal="left" vertical="center"/>
    </xf>
    <xf numFmtId="0" fontId="2" fillId="5" borderId="56" xfId="0" applyFont="1" applyFill="1" applyBorder="1"/>
    <xf numFmtId="0" fontId="8" fillId="0" borderId="56" xfId="0" applyFont="1" applyFill="1" applyBorder="1" applyAlignment="1">
      <alignment horizontal="left" vertical="center" wrapText="1"/>
    </xf>
    <xf numFmtId="0" fontId="12" fillId="4" borderId="56" xfId="0" applyFont="1" applyFill="1" applyBorder="1" applyAlignment="1">
      <alignment horizontal="left" vertical="center" wrapText="1"/>
    </xf>
    <xf numFmtId="0" fontId="2" fillId="6" borderId="56" xfId="0" applyFont="1" applyFill="1" applyBorder="1"/>
    <xf numFmtId="0" fontId="7" fillId="0" borderId="5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4" fillId="0" borderId="1" xfId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Fill="1"/>
    <xf numFmtId="0" fontId="38" fillId="6" borderId="2" xfId="0" applyFont="1" applyFill="1" applyBorder="1"/>
    <xf numFmtId="0" fontId="38" fillId="6" borderId="2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right"/>
    </xf>
    <xf numFmtId="3" fontId="6" fillId="0" borderId="30" xfId="1" applyNumberFormat="1" applyFont="1" applyFill="1" applyBorder="1" applyAlignment="1"/>
    <xf numFmtId="3" fontId="15" fillId="9" borderId="29" xfId="1" applyNumberFormat="1" applyFont="1" applyFill="1" applyBorder="1" applyAlignment="1"/>
    <xf numFmtId="3" fontId="6" fillId="0" borderId="33" xfId="1" applyNumberFormat="1" applyFont="1" applyFill="1" applyBorder="1" applyAlignment="1"/>
    <xf numFmtId="3" fontId="15" fillId="9" borderId="32" xfId="1" applyNumberFormat="1" applyFont="1" applyFill="1" applyBorder="1" applyAlignment="1"/>
    <xf numFmtId="3" fontId="6" fillId="0" borderId="34" xfId="1" applyNumberFormat="1" applyFont="1" applyFill="1" applyBorder="1" applyAlignment="1"/>
    <xf numFmtId="3" fontId="6" fillId="0" borderId="35" xfId="1" applyNumberFormat="1" applyFont="1" applyFill="1" applyBorder="1" applyAlignment="1"/>
    <xf numFmtId="3" fontId="15" fillId="8" borderId="41" xfId="1" applyNumberFormat="1" applyFont="1" applyFill="1" applyBorder="1" applyAlignment="1"/>
    <xf numFmtId="3" fontId="15" fillId="8" borderId="42" xfId="1" applyNumberFormat="1" applyFont="1" applyFill="1" applyBorder="1" applyAlignment="1"/>
    <xf numFmtId="3" fontId="15" fillId="8" borderId="43" xfId="1" applyNumberFormat="1" applyFont="1" applyFill="1" applyBorder="1" applyAlignment="1"/>
    <xf numFmtId="3" fontId="15" fillId="8" borderId="40" xfId="1" applyNumberFormat="1" applyFont="1" applyFill="1" applyBorder="1" applyAlignment="1"/>
    <xf numFmtId="3" fontId="32" fillId="0" borderId="57" xfId="1" applyNumberFormat="1" applyFont="1" applyFill="1" applyBorder="1" applyAlignment="1">
      <alignment horizontal="right" vertical="distributed" wrapText="1"/>
    </xf>
    <xf numFmtId="3" fontId="32" fillId="0" borderId="58" xfId="1" applyNumberFormat="1" applyFont="1" applyFill="1" applyBorder="1" applyAlignment="1">
      <alignment horizontal="left" vertical="distributed" wrapText="1"/>
    </xf>
    <xf numFmtId="3" fontId="6" fillId="0" borderId="44" xfId="1" applyNumberFormat="1" applyFont="1" applyFill="1" applyBorder="1" applyAlignment="1"/>
    <xf numFmtId="3" fontId="6" fillId="0" borderId="45" xfId="1" applyNumberFormat="1" applyFont="1" applyFill="1" applyBorder="1" applyAlignment="1"/>
    <xf numFmtId="3" fontId="15" fillId="9" borderId="46" xfId="1" applyNumberFormat="1" applyFont="1" applyFill="1" applyBorder="1" applyAlignment="1"/>
    <xf numFmtId="3" fontId="6" fillId="0" borderId="60" xfId="1" applyNumberFormat="1" applyFont="1" applyFill="1" applyBorder="1" applyAlignment="1"/>
    <xf numFmtId="3" fontId="6" fillId="0" borderId="61" xfId="1" applyNumberFormat="1" applyFont="1" applyFill="1" applyBorder="1" applyAlignment="1"/>
    <xf numFmtId="3" fontId="6" fillId="0" borderId="47" xfId="1" applyNumberFormat="1" applyFont="1" applyFill="1" applyBorder="1" applyAlignment="1"/>
    <xf numFmtId="3" fontId="32" fillId="0" borderId="62" xfId="1" applyNumberFormat="1" applyFont="1" applyFill="1" applyBorder="1" applyAlignment="1">
      <alignment horizontal="left" vertical="distributed" wrapText="1"/>
    </xf>
    <xf numFmtId="3" fontId="6" fillId="0" borderId="63" xfId="1" applyNumberFormat="1" applyFont="1" applyFill="1" applyBorder="1" applyAlignment="1"/>
    <xf numFmtId="3" fontId="6" fillId="0" borderId="64" xfId="1" applyNumberFormat="1" applyFont="1" applyFill="1" applyBorder="1" applyAlignment="1"/>
    <xf numFmtId="3" fontId="6" fillId="0" borderId="65" xfId="1" applyNumberFormat="1" applyFont="1" applyFill="1" applyBorder="1" applyAlignment="1"/>
    <xf numFmtId="3" fontId="6" fillId="0" borderId="44" xfId="1" applyNumberFormat="1" applyFont="1" applyFill="1" applyBorder="1"/>
    <xf numFmtId="3" fontId="15" fillId="10" borderId="29" xfId="1" applyNumberFormat="1" applyFont="1" applyFill="1" applyBorder="1"/>
    <xf numFmtId="3" fontId="6" fillId="0" borderId="38" xfId="1" applyNumberFormat="1" applyFont="1" applyFill="1" applyBorder="1" applyAlignment="1"/>
    <xf numFmtId="3" fontId="6" fillId="0" borderId="48" xfId="1" applyNumberFormat="1" applyFont="1" applyFill="1" applyBorder="1" applyAlignment="1"/>
    <xf numFmtId="3" fontId="15" fillId="9" borderId="24" xfId="1" applyNumberFormat="1" applyFont="1" applyFill="1" applyBorder="1" applyAlignment="1"/>
    <xf numFmtId="3" fontId="15" fillId="8" borderId="50" xfId="1" applyNumberFormat="1" applyFont="1" applyFill="1" applyBorder="1"/>
    <xf numFmtId="3" fontId="15" fillId="8" borderId="51" xfId="1" applyNumberFormat="1" applyFont="1" applyFill="1" applyBorder="1"/>
    <xf numFmtId="3" fontId="15" fillId="8" borderId="46" xfId="1" applyNumberFormat="1" applyFont="1" applyFill="1" applyBorder="1"/>
    <xf numFmtId="3" fontId="15" fillId="10" borderId="24" xfId="1" applyNumberFormat="1" applyFont="1" applyFill="1" applyBorder="1"/>
    <xf numFmtId="3" fontId="6" fillId="11" borderId="55" xfId="1" applyNumberFormat="1" applyFont="1" applyFill="1" applyBorder="1"/>
    <xf numFmtId="3" fontId="6" fillId="11" borderId="42" xfId="1" applyNumberFormat="1" applyFont="1" applyFill="1" applyBorder="1"/>
    <xf numFmtId="3" fontId="15" fillId="11" borderId="40" xfId="1" applyNumberFormat="1" applyFont="1" applyFill="1" applyBorder="1"/>
    <xf numFmtId="0" fontId="1" fillId="0" borderId="2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0" xfId="0" applyFont="1"/>
    <xf numFmtId="3" fontId="4" fillId="0" borderId="2" xfId="0" applyNumberFormat="1" applyFont="1" applyBorder="1"/>
    <xf numFmtId="3" fontId="5" fillId="0" borderId="2" xfId="0" applyNumberFormat="1" applyFont="1" applyBorder="1"/>
    <xf numFmtId="3" fontId="1" fillId="0" borderId="2" xfId="0" applyNumberFormat="1" applyFont="1" applyBorder="1"/>
    <xf numFmtId="3" fontId="5" fillId="3" borderId="2" xfId="0" applyNumberFormat="1" applyFont="1" applyFill="1" applyBorder="1"/>
    <xf numFmtId="3" fontId="5" fillId="4" borderId="2" xfId="0" applyNumberFormat="1" applyFont="1" applyFill="1" applyBorder="1"/>
    <xf numFmtId="3" fontId="4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1" fillId="0" borderId="2" xfId="0" applyNumberFormat="1" applyFont="1" applyBorder="1" applyAlignment="1"/>
    <xf numFmtId="3" fontId="10" fillId="4" borderId="2" xfId="0" applyNumberFormat="1" applyFont="1" applyFill="1" applyBorder="1" applyAlignment="1">
      <alignment vertical="center"/>
    </xf>
    <xf numFmtId="3" fontId="9" fillId="5" borderId="2" xfId="0" applyNumberFormat="1" applyFont="1" applyFill="1" applyBorder="1"/>
    <xf numFmtId="3" fontId="1" fillId="3" borderId="2" xfId="0" applyNumberFormat="1" applyFont="1" applyFill="1" applyBorder="1"/>
    <xf numFmtId="3" fontId="14" fillId="4" borderId="2" xfId="0" applyNumberFormat="1" applyFont="1" applyFill="1" applyBorder="1"/>
    <xf numFmtId="3" fontId="39" fillId="6" borderId="2" xfId="0" applyNumberFormat="1" applyFont="1" applyFill="1" applyBorder="1" applyAlignment="1">
      <alignment horizontal="right" vertical="center"/>
    </xf>
    <xf numFmtId="3" fontId="14" fillId="5" borderId="2" xfId="0" applyNumberFormat="1" applyFont="1" applyFill="1" applyBorder="1"/>
    <xf numFmtId="3" fontId="5" fillId="0" borderId="2" xfId="0" applyNumberFormat="1" applyFont="1" applyFill="1" applyBorder="1"/>
    <xf numFmtId="3" fontId="1" fillId="0" borderId="2" xfId="0" applyNumberFormat="1" applyFont="1" applyFill="1" applyBorder="1"/>
    <xf numFmtId="3" fontId="1" fillId="0" borderId="2" xfId="0" applyNumberFormat="1" applyFont="1" applyFill="1" applyBorder="1" applyAlignment="1"/>
    <xf numFmtId="3" fontId="19" fillId="0" borderId="2" xfId="1" applyNumberFormat="1" applyFont="1" applyFill="1" applyBorder="1"/>
    <xf numFmtId="3" fontId="19" fillId="0" borderId="12" xfId="1" applyNumberFormat="1" applyFont="1" applyFill="1" applyBorder="1"/>
    <xf numFmtId="3" fontId="28" fillId="0" borderId="2" xfId="0" applyNumberFormat="1" applyFont="1" applyFill="1" applyBorder="1"/>
    <xf numFmtId="3" fontId="24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/>
    <xf numFmtId="3" fontId="30" fillId="0" borderId="2" xfId="0" applyNumberFormat="1" applyFont="1" applyFill="1" applyBorder="1" applyAlignment="1">
      <alignment horizontal="center"/>
    </xf>
    <xf numFmtId="3" fontId="29" fillId="0" borderId="2" xfId="0" applyNumberFormat="1" applyFont="1" applyFill="1" applyBorder="1"/>
    <xf numFmtId="3" fontId="27" fillId="0" borderId="2" xfId="0" applyNumberFormat="1" applyFont="1" applyFill="1" applyBorder="1"/>
    <xf numFmtId="3" fontId="6" fillId="0" borderId="2" xfId="0" applyNumberFormat="1" applyFont="1" applyFill="1" applyBorder="1"/>
    <xf numFmtId="3" fontId="40" fillId="0" borderId="2" xfId="0" applyNumberFormat="1" applyFont="1" applyFill="1" applyBorder="1"/>
    <xf numFmtId="3" fontId="25" fillId="0" borderId="2" xfId="0" applyNumberFormat="1" applyFont="1" applyFill="1" applyBorder="1" applyAlignment="1">
      <alignment wrapText="1"/>
    </xf>
    <xf numFmtId="3" fontId="29" fillId="0" borderId="2" xfId="0" applyNumberFormat="1" applyFont="1" applyFill="1" applyBorder="1" applyAlignment="1">
      <alignment wrapText="1"/>
    </xf>
    <xf numFmtId="3" fontId="32" fillId="0" borderId="46" xfId="1" applyNumberFormat="1" applyFont="1" applyFill="1" applyBorder="1" applyAlignment="1">
      <alignment horizontal="left" vertical="distributed" wrapText="1"/>
    </xf>
    <xf numFmtId="3" fontId="6" fillId="0" borderId="51" xfId="1" applyNumberFormat="1" applyFont="1" applyFill="1" applyBorder="1" applyAlignment="1"/>
    <xf numFmtId="3" fontId="6" fillId="0" borderId="50" xfId="1" applyNumberFormat="1" applyFont="1" applyFill="1" applyBorder="1" applyAlignment="1"/>
    <xf numFmtId="3" fontId="4" fillId="0" borderId="3" xfId="0" applyNumberFormat="1" applyFont="1" applyFill="1" applyBorder="1"/>
    <xf numFmtId="3" fontId="4" fillId="0" borderId="2" xfId="0" applyNumberFormat="1" applyFont="1" applyFill="1" applyBorder="1"/>
    <xf numFmtId="3" fontId="4" fillId="3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/>
    <xf numFmtId="3" fontId="37" fillId="0" borderId="2" xfId="0" applyNumberFormat="1" applyFont="1" applyBorder="1"/>
    <xf numFmtId="3" fontId="37" fillId="0" borderId="3" xfId="0" applyNumberFormat="1" applyFont="1" applyFill="1" applyBorder="1"/>
    <xf numFmtId="3" fontId="37" fillId="0" borderId="2" xfId="0" applyNumberFormat="1" applyFont="1" applyFill="1" applyBorder="1"/>
    <xf numFmtId="3" fontId="4" fillId="3" borderId="3" xfId="0" applyNumberFormat="1" applyFont="1" applyFill="1" applyBorder="1"/>
    <xf numFmtId="3" fontId="19" fillId="4" borderId="2" xfId="0" applyNumberFormat="1" applyFont="1" applyFill="1" applyBorder="1" applyAlignment="1">
      <alignment vertical="center"/>
    </xf>
    <xf numFmtId="3" fontId="4" fillId="4" borderId="2" xfId="0" applyNumberFormat="1" applyFont="1" applyFill="1" applyBorder="1"/>
    <xf numFmtId="3" fontId="4" fillId="4" borderId="3" xfId="0" applyNumberFormat="1" applyFont="1" applyFill="1" applyBorder="1"/>
    <xf numFmtId="3" fontId="4" fillId="0" borderId="2" xfId="0" applyNumberFormat="1" applyFont="1" applyFill="1" applyBorder="1" applyAlignment="1">
      <alignment horizontal="left" vertical="center" wrapText="1"/>
    </xf>
    <xf numFmtId="3" fontId="4" fillId="5" borderId="2" xfId="0" applyNumberFormat="1" applyFont="1" applyFill="1" applyBorder="1"/>
    <xf numFmtId="3" fontId="4" fillId="5" borderId="3" xfId="0" applyNumberFormat="1" applyFont="1" applyFill="1" applyBorder="1"/>
    <xf numFmtId="3" fontId="4" fillId="3" borderId="2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6" fillId="0" borderId="52" xfId="1" applyNumberFormat="1" applyFont="1" applyFill="1" applyBorder="1"/>
    <xf numFmtId="3" fontId="6" fillId="0" borderId="53" xfId="1" applyNumberFormat="1" applyFont="1" applyFill="1" applyBorder="1"/>
    <xf numFmtId="3" fontId="6" fillId="0" borderId="54" xfId="1" applyNumberFormat="1" applyFont="1" applyFill="1" applyBorder="1"/>
    <xf numFmtId="3" fontId="6" fillId="0" borderId="26" xfId="1" applyNumberFormat="1" applyFont="1" applyFill="1" applyBorder="1"/>
    <xf numFmtId="3" fontId="6" fillId="0" borderId="27" xfId="1" applyNumberFormat="1" applyFont="1" applyFill="1" applyBorder="1"/>
    <xf numFmtId="3" fontId="6" fillId="0" borderId="59" xfId="1" applyNumberFormat="1" applyFont="1" applyFill="1" applyBorder="1" applyAlignment="1"/>
    <xf numFmtId="3" fontId="6" fillId="0" borderId="37" xfId="1" applyNumberFormat="1" applyFont="1" applyFill="1" applyBorder="1" applyAlignment="1"/>
    <xf numFmtId="0" fontId="6" fillId="0" borderId="0" xfId="1" applyFont="1" applyFill="1"/>
    <xf numFmtId="3" fontId="37" fillId="0" borderId="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6" fillId="0" borderId="1" xfId="0" applyFont="1" applyBorder="1" applyAlignment="1">
      <alignment horizontal="right"/>
    </xf>
    <xf numFmtId="0" fontId="19" fillId="0" borderId="4" xfId="1" applyFont="1" applyFill="1" applyBorder="1" applyAlignment="1"/>
    <xf numFmtId="0" fontId="19" fillId="0" borderId="0" xfId="1" applyFont="1" applyFill="1" applyBorder="1" applyAlignment="1"/>
    <xf numFmtId="0" fontId="19" fillId="0" borderId="14" xfId="1" applyFont="1" applyFill="1" applyBorder="1" applyAlignment="1"/>
    <xf numFmtId="0" fontId="16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18" fillId="0" borderId="5" xfId="1" applyFont="1" applyBorder="1" applyAlignment="1">
      <alignment horizontal="right"/>
    </xf>
    <xf numFmtId="0" fontId="20" fillId="0" borderId="4" xfId="1" applyFont="1" applyFill="1" applyBorder="1" applyAlignment="1"/>
    <xf numFmtId="0" fontId="19" fillId="0" borderId="0" xfId="1" applyFont="1" applyBorder="1" applyAlignment="1"/>
    <xf numFmtId="0" fontId="19" fillId="0" borderId="14" xfId="1" applyFont="1" applyBorder="1" applyAlignment="1"/>
    <xf numFmtId="0" fontId="25" fillId="0" borderId="0" xfId="0" applyFont="1" applyAlignment="1">
      <alignment horizontal="left" wrapText="1"/>
    </xf>
    <xf numFmtId="0" fontId="25" fillId="0" borderId="2" xfId="0" applyFont="1" applyFill="1" applyBorder="1" applyAlignment="1"/>
    <xf numFmtId="0" fontId="28" fillId="0" borderId="2" xfId="0" applyFont="1" applyFill="1" applyBorder="1" applyAlignment="1"/>
    <xf numFmtId="0" fontId="28" fillId="0" borderId="2" xfId="0" applyFont="1" applyBorder="1" applyAlignment="1">
      <alignment wrapText="1"/>
    </xf>
    <xf numFmtId="0" fontId="24" fillId="0" borderId="2" xfId="0" applyFont="1" applyBorder="1" applyAlignment="1"/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/>
    <xf numFmtId="0" fontId="25" fillId="0" borderId="2" xfId="0" applyFont="1" applyBorder="1" applyAlignment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right"/>
    </xf>
    <xf numFmtId="0" fontId="28" fillId="0" borderId="2" xfId="0" applyFont="1" applyBorder="1" applyAlignment="1">
      <alignment horizontal="left" wrapText="1"/>
    </xf>
    <xf numFmtId="0" fontId="27" fillId="0" borderId="2" xfId="0" applyFont="1" applyFill="1" applyBorder="1" applyAlignment="1"/>
    <xf numFmtId="0" fontId="27" fillId="0" borderId="2" xfId="0" applyFont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49" fontId="25" fillId="0" borderId="2" xfId="0" applyNumberFormat="1" applyFont="1" applyBorder="1" applyAlignment="1">
      <alignment horizontal="center"/>
    </xf>
    <xf numFmtId="0" fontId="27" fillId="0" borderId="2" xfId="0" applyFont="1" applyBorder="1" applyAlignment="1"/>
    <xf numFmtId="3" fontId="12" fillId="0" borderId="0" xfId="1" applyNumberFormat="1" applyFont="1" applyAlignment="1">
      <alignment horizontal="center"/>
    </xf>
    <xf numFmtId="3" fontId="6" fillId="0" borderId="17" xfId="1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1" xfId="1" applyFont="1" applyBorder="1" applyAlignment="1">
      <alignment horizontal="right"/>
    </xf>
  </cellXfs>
  <cellStyles count="3">
    <cellStyle name="Normál" xfId="0" builtinId="0"/>
    <cellStyle name="Normál 2" xfId="1" xr:uid="{00000000-0005-0000-0000-000001000000}"/>
    <cellStyle name="Normál_Munk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145"/>
  <sheetViews>
    <sheetView workbookViewId="0">
      <pane ySplit="5" topLeftCell="A33" activePane="bottomLeft" state="frozen"/>
      <selection pane="bottomLeft" activeCell="B2" sqref="B2:H2"/>
    </sheetView>
  </sheetViews>
  <sheetFormatPr defaultRowHeight="15" x14ac:dyDescent="0.25"/>
  <cols>
    <col min="1" max="1" width="5" style="1" customWidth="1"/>
    <col min="2" max="2" width="79.42578125" style="1" customWidth="1"/>
    <col min="3" max="3" width="10.7109375" style="1" customWidth="1"/>
    <col min="4" max="8" width="11.7109375" style="1" customWidth="1"/>
    <col min="9" max="255" width="9.140625" style="1"/>
    <col min="256" max="256" width="5" style="1" customWidth="1"/>
    <col min="257" max="257" width="79.42578125" style="1" customWidth="1"/>
    <col min="258" max="258" width="10.7109375" style="1" customWidth="1"/>
    <col min="259" max="264" width="11.7109375" style="1" customWidth="1"/>
    <col min="265" max="511" width="9.140625" style="1"/>
    <col min="512" max="512" width="5" style="1" customWidth="1"/>
    <col min="513" max="513" width="79.42578125" style="1" customWidth="1"/>
    <col min="514" max="514" width="10.7109375" style="1" customWidth="1"/>
    <col min="515" max="520" width="11.7109375" style="1" customWidth="1"/>
    <col min="521" max="767" width="9.140625" style="1"/>
    <col min="768" max="768" width="5" style="1" customWidth="1"/>
    <col min="769" max="769" width="79.42578125" style="1" customWidth="1"/>
    <col min="770" max="770" width="10.7109375" style="1" customWidth="1"/>
    <col min="771" max="776" width="11.7109375" style="1" customWidth="1"/>
    <col min="777" max="1023" width="9.140625" style="1"/>
    <col min="1024" max="1024" width="5" style="1" customWidth="1"/>
    <col min="1025" max="1025" width="79.42578125" style="1" customWidth="1"/>
    <col min="1026" max="1026" width="10.7109375" style="1" customWidth="1"/>
    <col min="1027" max="1032" width="11.7109375" style="1" customWidth="1"/>
    <col min="1033" max="1279" width="9.140625" style="1"/>
    <col min="1280" max="1280" width="5" style="1" customWidth="1"/>
    <col min="1281" max="1281" width="79.42578125" style="1" customWidth="1"/>
    <col min="1282" max="1282" width="10.7109375" style="1" customWidth="1"/>
    <col min="1283" max="1288" width="11.7109375" style="1" customWidth="1"/>
    <col min="1289" max="1535" width="9.140625" style="1"/>
    <col min="1536" max="1536" width="5" style="1" customWidth="1"/>
    <col min="1537" max="1537" width="79.42578125" style="1" customWidth="1"/>
    <col min="1538" max="1538" width="10.7109375" style="1" customWidth="1"/>
    <col min="1539" max="1544" width="11.7109375" style="1" customWidth="1"/>
    <col min="1545" max="1791" width="9.140625" style="1"/>
    <col min="1792" max="1792" width="5" style="1" customWidth="1"/>
    <col min="1793" max="1793" width="79.42578125" style="1" customWidth="1"/>
    <col min="1794" max="1794" width="10.7109375" style="1" customWidth="1"/>
    <col min="1795" max="1800" width="11.7109375" style="1" customWidth="1"/>
    <col min="1801" max="2047" width="9.140625" style="1"/>
    <col min="2048" max="2048" width="5" style="1" customWidth="1"/>
    <col min="2049" max="2049" width="79.42578125" style="1" customWidth="1"/>
    <col min="2050" max="2050" width="10.7109375" style="1" customWidth="1"/>
    <col min="2051" max="2056" width="11.7109375" style="1" customWidth="1"/>
    <col min="2057" max="2303" width="9.140625" style="1"/>
    <col min="2304" max="2304" width="5" style="1" customWidth="1"/>
    <col min="2305" max="2305" width="79.42578125" style="1" customWidth="1"/>
    <col min="2306" max="2306" width="10.7109375" style="1" customWidth="1"/>
    <col min="2307" max="2312" width="11.7109375" style="1" customWidth="1"/>
    <col min="2313" max="2559" width="9.140625" style="1"/>
    <col min="2560" max="2560" width="5" style="1" customWidth="1"/>
    <col min="2561" max="2561" width="79.42578125" style="1" customWidth="1"/>
    <col min="2562" max="2562" width="10.7109375" style="1" customWidth="1"/>
    <col min="2563" max="2568" width="11.7109375" style="1" customWidth="1"/>
    <col min="2569" max="2815" width="9.140625" style="1"/>
    <col min="2816" max="2816" width="5" style="1" customWidth="1"/>
    <col min="2817" max="2817" width="79.42578125" style="1" customWidth="1"/>
    <col min="2818" max="2818" width="10.7109375" style="1" customWidth="1"/>
    <col min="2819" max="2824" width="11.7109375" style="1" customWidth="1"/>
    <col min="2825" max="3071" width="9.140625" style="1"/>
    <col min="3072" max="3072" width="5" style="1" customWidth="1"/>
    <col min="3073" max="3073" width="79.42578125" style="1" customWidth="1"/>
    <col min="3074" max="3074" width="10.7109375" style="1" customWidth="1"/>
    <col min="3075" max="3080" width="11.7109375" style="1" customWidth="1"/>
    <col min="3081" max="3327" width="9.140625" style="1"/>
    <col min="3328" max="3328" width="5" style="1" customWidth="1"/>
    <col min="3329" max="3329" width="79.42578125" style="1" customWidth="1"/>
    <col min="3330" max="3330" width="10.7109375" style="1" customWidth="1"/>
    <col min="3331" max="3336" width="11.7109375" style="1" customWidth="1"/>
    <col min="3337" max="3583" width="9.140625" style="1"/>
    <col min="3584" max="3584" width="5" style="1" customWidth="1"/>
    <col min="3585" max="3585" width="79.42578125" style="1" customWidth="1"/>
    <col min="3586" max="3586" width="10.7109375" style="1" customWidth="1"/>
    <col min="3587" max="3592" width="11.7109375" style="1" customWidth="1"/>
    <col min="3593" max="3839" width="9.140625" style="1"/>
    <col min="3840" max="3840" width="5" style="1" customWidth="1"/>
    <col min="3841" max="3841" width="79.42578125" style="1" customWidth="1"/>
    <col min="3842" max="3842" width="10.7109375" style="1" customWidth="1"/>
    <col min="3843" max="3848" width="11.7109375" style="1" customWidth="1"/>
    <col min="3849" max="4095" width="9.140625" style="1"/>
    <col min="4096" max="4096" width="5" style="1" customWidth="1"/>
    <col min="4097" max="4097" width="79.42578125" style="1" customWidth="1"/>
    <col min="4098" max="4098" width="10.7109375" style="1" customWidth="1"/>
    <col min="4099" max="4104" width="11.7109375" style="1" customWidth="1"/>
    <col min="4105" max="4351" width="9.140625" style="1"/>
    <col min="4352" max="4352" width="5" style="1" customWidth="1"/>
    <col min="4353" max="4353" width="79.42578125" style="1" customWidth="1"/>
    <col min="4354" max="4354" width="10.7109375" style="1" customWidth="1"/>
    <col min="4355" max="4360" width="11.7109375" style="1" customWidth="1"/>
    <col min="4361" max="4607" width="9.140625" style="1"/>
    <col min="4608" max="4608" width="5" style="1" customWidth="1"/>
    <col min="4609" max="4609" width="79.42578125" style="1" customWidth="1"/>
    <col min="4610" max="4610" width="10.7109375" style="1" customWidth="1"/>
    <col min="4611" max="4616" width="11.7109375" style="1" customWidth="1"/>
    <col min="4617" max="4863" width="9.140625" style="1"/>
    <col min="4864" max="4864" width="5" style="1" customWidth="1"/>
    <col min="4865" max="4865" width="79.42578125" style="1" customWidth="1"/>
    <col min="4866" max="4866" width="10.7109375" style="1" customWidth="1"/>
    <col min="4867" max="4872" width="11.7109375" style="1" customWidth="1"/>
    <col min="4873" max="5119" width="9.140625" style="1"/>
    <col min="5120" max="5120" width="5" style="1" customWidth="1"/>
    <col min="5121" max="5121" width="79.42578125" style="1" customWidth="1"/>
    <col min="5122" max="5122" width="10.7109375" style="1" customWidth="1"/>
    <col min="5123" max="5128" width="11.7109375" style="1" customWidth="1"/>
    <col min="5129" max="5375" width="9.140625" style="1"/>
    <col min="5376" max="5376" width="5" style="1" customWidth="1"/>
    <col min="5377" max="5377" width="79.42578125" style="1" customWidth="1"/>
    <col min="5378" max="5378" width="10.7109375" style="1" customWidth="1"/>
    <col min="5379" max="5384" width="11.7109375" style="1" customWidth="1"/>
    <col min="5385" max="5631" width="9.140625" style="1"/>
    <col min="5632" max="5632" width="5" style="1" customWidth="1"/>
    <col min="5633" max="5633" width="79.42578125" style="1" customWidth="1"/>
    <col min="5634" max="5634" width="10.7109375" style="1" customWidth="1"/>
    <col min="5635" max="5640" width="11.7109375" style="1" customWidth="1"/>
    <col min="5641" max="5887" width="9.140625" style="1"/>
    <col min="5888" max="5888" width="5" style="1" customWidth="1"/>
    <col min="5889" max="5889" width="79.42578125" style="1" customWidth="1"/>
    <col min="5890" max="5890" width="10.7109375" style="1" customWidth="1"/>
    <col min="5891" max="5896" width="11.7109375" style="1" customWidth="1"/>
    <col min="5897" max="6143" width="9.140625" style="1"/>
    <col min="6144" max="6144" width="5" style="1" customWidth="1"/>
    <col min="6145" max="6145" width="79.42578125" style="1" customWidth="1"/>
    <col min="6146" max="6146" width="10.7109375" style="1" customWidth="1"/>
    <col min="6147" max="6152" width="11.7109375" style="1" customWidth="1"/>
    <col min="6153" max="6399" width="9.140625" style="1"/>
    <col min="6400" max="6400" width="5" style="1" customWidth="1"/>
    <col min="6401" max="6401" width="79.42578125" style="1" customWidth="1"/>
    <col min="6402" max="6402" width="10.7109375" style="1" customWidth="1"/>
    <col min="6403" max="6408" width="11.7109375" style="1" customWidth="1"/>
    <col min="6409" max="6655" width="9.140625" style="1"/>
    <col min="6656" max="6656" width="5" style="1" customWidth="1"/>
    <col min="6657" max="6657" width="79.42578125" style="1" customWidth="1"/>
    <col min="6658" max="6658" width="10.7109375" style="1" customWidth="1"/>
    <col min="6659" max="6664" width="11.7109375" style="1" customWidth="1"/>
    <col min="6665" max="6911" width="9.140625" style="1"/>
    <col min="6912" max="6912" width="5" style="1" customWidth="1"/>
    <col min="6913" max="6913" width="79.42578125" style="1" customWidth="1"/>
    <col min="6914" max="6914" width="10.7109375" style="1" customWidth="1"/>
    <col min="6915" max="6920" width="11.7109375" style="1" customWidth="1"/>
    <col min="6921" max="7167" width="9.140625" style="1"/>
    <col min="7168" max="7168" width="5" style="1" customWidth="1"/>
    <col min="7169" max="7169" width="79.42578125" style="1" customWidth="1"/>
    <col min="7170" max="7170" width="10.7109375" style="1" customWidth="1"/>
    <col min="7171" max="7176" width="11.7109375" style="1" customWidth="1"/>
    <col min="7177" max="7423" width="9.140625" style="1"/>
    <col min="7424" max="7424" width="5" style="1" customWidth="1"/>
    <col min="7425" max="7425" width="79.42578125" style="1" customWidth="1"/>
    <col min="7426" max="7426" width="10.7109375" style="1" customWidth="1"/>
    <col min="7427" max="7432" width="11.7109375" style="1" customWidth="1"/>
    <col min="7433" max="7679" width="9.140625" style="1"/>
    <col min="7680" max="7680" width="5" style="1" customWidth="1"/>
    <col min="7681" max="7681" width="79.42578125" style="1" customWidth="1"/>
    <col min="7682" max="7682" width="10.7109375" style="1" customWidth="1"/>
    <col min="7683" max="7688" width="11.7109375" style="1" customWidth="1"/>
    <col min="7689" max="7935" width="9.140625" style="1"/>
    <col min="7936" max="7936" width="5" style="1" customWidth="1"/>
    <col min="7937" max="7937" width="79.42578125" style="1" customWidth="1"/>
    <col min="7938" max="7938" width="10.7109375" style="1" customWidth="1"/>
    <col min="7939" max="7944" width="11.7109375" style="1" customWidth="1"/>
    <col min="7945" max="8191" width="9.140625" style="1"/>
    <col min="8192" max="8192" width="5" style="1" customWidth="1"/>
    <col min="8193" max="8193" width="79.42578125" style="1" customWidth="1"/>
    <col min="8194" max="8194" width="10.7109375" style="1" customWidth="1"/>
    <col min="8195" max="8200" width="11.7109375" style="1" customWidth="1"/>
    <col min="8201" max="8447" width="9.140625" style="1"/>
    <col min="8448" max="8448" width="5" style="1" customWidth="1"/>
    <col min="8449" max="8449" width="79.42578125" style="1" customWidth="1"/>
    <col min="8450" max="8450" width="10.7109375" style="1" customWidth="1"/>
    <col min="8451" max="8456" width="11.7109375" style="1" customWidth="1"/>
    <col min="8457" max="8703" width="9.140625" style="1"/>
    <col min="8704" max="8704" width="5" style="1" customWidth="1"/>
    <col min="8705" max="8705" width="79.42578125" style="1" customWidth="1"/>
    <col min="8706" max="8706" width="10.7109375" style="1" customWidth="1"/>
    <col min="8707" max="8712" width="11.7109375" style="1" customWidth="1"/>
    <col min="8713" max="8959" width="9.140625" style="1"/>
    <col min="8960" max="8960" width="5" style="1" customWidth="1"/>
    <col min="8961" max="8961" width="79.42578125" style="1" customWidth="1"/>
    <col min="8962" max="8962" width="10.7109375" style="1" customWidth="1"/>
    <col min="8963" max="8968" width="11.7109375" style="1" customWidth="1"/>
    <col min="8969" max="9215" width="9.140625" style="1"/>
    <col min="9216" max="9216" width="5" style="1" customWidth="1"/>
    <col min="9217" max="9217" width="79.42578125" style="1" customWidth="1"/>
    <col min="9218" max="9218" width="10.7109375" style="1" customWidth="1"/>
    <col min="9219" max="9224" width="11.7109375" style="1" customWidth="1"/>
    <col min="9225" max="9471" width="9.140625" style="1"/>
    <col min="9472" max="9472" width="5" style="1" customWidth="1"/>
    <col min="9473" max="9473" width="79.42578125" style="1" customWidth="1"/>
    <col min="9474" max="9474" width="10.7109375" style="1" customWidth="1"/>
    <col min="9475" max="9480" width="11.7109375" style="1" customWidth="1"/>
    <col min="9481" max="9727" width="9.140625" style="1"/>
    <col min="9728" max="9728" width="5" style="1" customWidth="1"/>
    <col min="9729" max="9729" width="79.42578125" style="1" customWidth="1"/>
    <col min="9730" max="9730" width="10.7109375" style="1" customWidth="1"/>
    <col min="9731" max="9736" width="11.7109375" style="1" customWidth="1"/>
    <col min="9737" max="9983" width="9.140625" style="1"/>
    <col min="9984" max="9984" width="5" style="1" customWidth="1"/>
    <col min="9985" max="9985" width="79.42578125" style="1" customWidth="1"/>
    <col min="9986" max="9986" width="10.7109375" style="1" customWidth="1"/>
    <col min="9987" max="9992" width="11.7109375" style="1" customWidth="1"/>
    <col min="9993" max="10239" width="9.140625" style="1"/>
    <col min="10240" max="10240" width="5" style="1" customWidth="1"/>
    <col min="10241" max="10241" width="79.42578125" style="1" customWidth="1"/>
    <col min="10242" max="10242" width="10.7109375" style="1" customWidth="1"/>
    <col min="10243" max="10248" width="11.7109375" style="1" customWidth="1"/>
    <col min="10249" max="10495" width="9.140625" style="1"/>
    <col min="10496" max="10496" width="5" style="1" customWidth="1"/>
    <col min="10497" max="10497" width="79.42578125" style="1" customWidth="1"/>
    <col min="10498" max="10498" width="10.7109375" style="1" customWidth="1"/>
    <col min="10499" max="10504" width="11.7109375" style="1" customWidth="1"/>
    <col min="10505" max="10751" width="9.140625" style="1"/>
    <col min="10752" max="10752" width="5" style="1" customWidth="1"/>
    <col min="10753" max="10753" width="79.42578125" style="1" customWidth="1"/>
    <col min="10754" max="10754" width="10.7109375" style="1" customWidth="1"/>
    <col min="10755" max="10760" width="11.7109375" style="1" customWidth="1"/>
    <col min="10761" max="11007" width="9.140625" style="1"/>
    <col min="11008" max="11008" width="5" style="1" customWidth="1"/>
    <col min="11009" max="11009" width="79.42578125" style="1" customWidth="1"/>
    <col min="11010" max="11010" width="10.7109375" style="1" customWidth="1"/>
    <col min="11011" max="11016" width="11.7109375" style="1" customWidth="1"/>
    <col min="11017" max="11263" width="9.140625" style="1"/>
    <col min="11264" max="11264" width="5" style="1" customWidth="1"/>
    <col min="11265" max="11265" width="79.42578125" style="1" customWidth="1"/>
    <col min="11266" max="11266" width="10.7109375" style="1" customWidth="1"/>
    <col min="11267" max="11272" width="11.7109375" style="1" customWidth="1"/>
    <col min="11273" max="11519" width="9.140625" style="1"/>
    <col min="11520" max="11520" width="5" style="1" customWidth="1"/>
    <col min="11521" max="11521" width="79.42578125" style="1" customWidth="1"/>
    <col min="11522" max="11522" width="10.7109375" style="1" customWidth="1"/>
    <col min="11523" max="11528" width="11.7109375" style="1" customWidth="1"/>
    <col min="11529" max="11775" width="9.140625" style="1"/>
    <col min="11776" max="11776" width="5" style="1" customWidth="1"/>
    <col min="11777" max="11777" width="79.42578125" style="1" customWidth="1"/>
    <col min="11778" max="11778" width="10.7109375" style="1" customWidth="1"/>
    <col min="11779" max="11784" width="11.7109375" style="1" customWidth="1"/>
    <col min="11785" max="12031" width="9.140625" style="1"/>
    <col min="12032" max="12032" width="5" style="1" customWidth="1"/>
    <col min="12033" max="12033" width="79.42578125" style="1" customWidth="1"/>
    <col min="12034" max="12034" width="10.7109375" style="1" customWidth="1"/>
    <col min="12035" max="12040" width="11.7109375" style="1" customWidth="1"/>
    <col min="12041" max="12287" width="9.140625" style="1"/>
    <col min="12288" max="12288" width="5" style="1" customWidth="1"/>
    <col min="12289" max="12289" width="79.42578125" style="1" customWidth="1"/>
    <col min="12290" max="12290" width="10.7109375" style="1" customWidth="1"/>
    <col min="12291" max="12296" width="11.7109375" style="1" customWidth="1"/>
    <col min="12297" max="12543" width="9.140625" style="1"/>
    <col min="12544" max="12544" width="5" style="1" customWidth="1"/>
    <col min="12545" max="12545" width="79.42578125" style="1" customWidth="1"/>
    <col min="12546" max="12546" width="10.7109375" style="1" customWidth="1"/>
    <col min="12547" max="12552" width="11.7109375" style="1" customWidth="1"/>
    <col min="12553" max="12799" width="9.140625" style="1"/>
    <col min="12800" max="12800" width="5" style="1" customWidth="1"/>
    <col min="12801" max="12801" width="79.42578125" style="1" customWidth="1"/>
    <col min="12802" max="12802" width="10.7109375" style="1" customWidth="1"/>
    <col min="12803" max="12808" width="11.7109375" style="1" customWidth="1"/>
    <col min="12809" max="13055" width="9.140625" style="1"/>
    <col min="13056" max="13056" width="5" style="1" customWidth="1"/>
    <col min="13057" max="13057" width="79.42578125" style="1" customWidth="1"/>
    <col min="13058" max="13058" width="10.7109375" style="1" customWidth="1"/>
    <col min="13059" max="13064" width="11.7109375" style="1" customWidth="1"/>
    <col min="13065" max="13311" width="9.140625" style="1"/>
    <col min="13312" max="13312" width="5" style="1" customWidth="1"/>
    <col min="13313" max="13313" width="79.42578125" style="1" customWidth="1"/>
    <col min="13314" max="13314" width="10.7109375" style="1" customWidth="1"/>
    <col min="13315" max="13320" width="11.7109375" style="1" customWidth="1"/>
    <col min="13321" max="13567" width="9.140625" style="1"/>
    <col min="13568" max="13568" width="5" style="1" customWidth="1"/>
    <col min="13569" max="13569" width="79.42578125" style="1" customWidth="1"/>
    <col min="13570" max="13570" width="10.7109375" style="1" customWidth="1"/>
    <col min="13571" max="13576" width="11.7109375" style="1" customWidth="1"/>
    <col min="13577" max="13823" width="9.140625" style="1"/>
    <col min="13824" max="13824" width="5" style="1" customWidth="1"/>
    <col min="13825" max="13825" width="79.42578125" style="1" customWidth="1"/>
    <col min="13826" max="13826" width="10.7109375" style="1" customWidth="1"/>
    <col min="13827" max="13832" width="11.7109375" style="1" customWidth="1"/>
    <col min="13833" max="14079" width="9.140625" style="1"/>
    <col min="14080" max="14080" width="5" style="1" customWidth="1"/>
    <col min="14081" max="14081" width="79.42578125" style="1" customWidth="1"/>
    <col min="14082" max="14082" width="10.7109375" style="1" customWidth="1"/>
    <col min="14083" max="14088" width="11.7109375" style="1" customWidth="1"/>
    <col min="14089" max="14335" width="9.140625" style="1"/>
    <col min="14336" max="14336" width="5" style="1" customWidth="1"/>
    <col min="14337" max="14337" width="79.42578125" style="1" customWidth="1"/>
    <col min="14338" max="14338" width="10.7109375" style="1" customWidth="1"/>
    <col min="14339" max="14344" width="11.7109375" style="1" customWidth="1"/>
    <col min="14345" max="14591" width="9.140625" style="1"/>
    <col min="14592" max="14592" width="5" style="1" customWidth="1"/>
    <col min="14593" max="14593" width="79.42578125" style="1" customWidth="1"/>
    <col min="14594" max="14594" width="10.7109375" style="1" customWidth="1"/>
    <col min="14595" max="14600" width="11.7109375" style="1" customWidth="1"/>
    <col min="14601" max="14847" width="9.140625" style="1"/>
    <col min="14848" max="14848" width="5" style="1" customWidth="1"/>
    <col min="14849" max="14849" width="79.42578125" style="1" customWidth="1"/>
    <col min="14850" max="14850" width="10.7109375" style="1" customWidth="1"/>
    <col min="14851" max="14856" width="11.7109375" style="1" customWidth="1"/>
    <col min="14857" max="15103" width="9.140625" style="1"/>
    <col min="15104" max="15104" width="5" style="1" customWidth="1"/>
    <col min="15105" max="15105" width="79.42578125" style="1" customWidth="1"/>
    <col min="15106" max="15106" width="10.7109375" style="1" customWidth="1"/>
    <col min="15107" max="15112" width="11.7109375" style="1" customWidth="1"/>
    <col min="15113" max="15359" width="9.140625" style="1"/>
    <col min="15360" max="15360" width="5" style="1" customWidth="1"/>
    <col min="15361" max="15361" width="79.42578125" style="1" customWidth="1"/>
    <col min="15362" max="15362" width="10.7109375" style="1" customWidth="1"/>
    <col min="15363" max="15368" width="11.7109375" style="1" customWidth="1"/>
    <col min="15369" max="15615" width="9.140625" style="1"/>
    <col min="15616" max="15616" width="5" style="1" customWidth="1"/>
    <col min="15617" max="15617" width="79.42578125" style="1" customWidth="1"/>
    <col min="15618" max="15618" width="10.7109375" style="1" customWidth="1"/>
    <col min="15619" max="15624" width="11.7109375" style="1" customWidth="1"/>
    <col min="15625" max="15871" width="9.140625" style="1"/>
    <col min="15872" max="15872" width="5" style="1" customWidth="1"/>
    <col min="15873" max="15873" width="79.42578125" style="1" customWidth="1"/>
    <col min="15874" max="15874" width="10.7109375" style="1" customWidth="1"/>
    <col min="15875" max="15880" width="11.7109375" style="1" customWidth="1"/>
    <col min="15881" max="16127" width="9.140625" style="1"/>
    <col min="16128" max="16128" width="5" style="1" customWidth="1"/>
    <col min="16129" max="16129" width="79.42578125" style="1" customWidth="1"/>
    <col min="16130" max="16130" width="10.7109375" style="1" customWidth="1"/>
    <col min="16131" max="16136" width="11.7109375" style="1" customWidth="1"/>
    <col min="16137" max="16384" width="9.140625" style="1"/>
  </cols>
  <sheetData>
    <row r="1" spans="1:8" ht="26.25" customHeight="1" x14ac:dyDescent="0.25">
      <c r="B1" s="248" t="s">
        <v>573</v>
      </c>
      <c r="C1" s="248"/>
      <c r="D1" s="248"/>
      <c r="E1" s="248"/>
      <c r="F1" s="248"/>
      <c r="G1" s="248"/>
      <c r="H1" s="248"/>
    </row>
    <row r="2" spans="1:8" ht="30.75" customHeight="1" x14ac:dyDescent="0.25">
      <c r="B2" s="248" t="s">
        <v>1</v>
      </c>
      <c r="C2" s="248"/>
      <c r="D2" s="248"/>
      <c r="E2" s="248"/>
      <c r="F2" s="248"/>
      <c r="G2" s="248"/>
      <c r="H2" s="248"/>
    </row>
    <row r="3" spans="1:8" x14ac:dyDescent="0.25">
      <c r="E3" s="249" t="s">
        <v>518</v>
      </c>
      <c r="F3" s="249"/>
      <c r="G3" s="249"/>
      <c r="H3" s="249"/>
    </row>
    <row r="4" spans="1:8" x14ac:dyDescent="0.25">
      <c r="A4" s="3"/>
      <c r="B4" s="138" t="s">
        <v>2</v>
      </c>
      <c r="C4" s="139" t="s">
        <v>3</v>
      </c>
      <c r="D4" s="139" t="s">
        <v>4</v>
      </c>
      <c r="E4" s="139" t="s">
        <v>5</v>
      </c>
      <c r="F4" s="139" t="s">
        <v>6</v>
      </c>
      <c r="G4" s="140" t="s">
        <v>7</v>
      </c>
      <c r="H4" s="139" t="s">
        <v>8</v>
      </c>
    </row>
    <row r="5" spans="1:8" ht="48.75" customHeight="1" x14ac:dyDescent="0.25">
      <c r="A5" s="3"/>
      <c r="B5" s="4" t="s">
        <v>10</v>
      </c>
      <c r="C5" s="5" t="s">
        <v>11</v>
      </c>
      <c r="D5" s="6" t="s">
        <v>568</v>
      </c>
      <c r="E5" s="6" t="s">
        <v>569</v>
      </c>
      <c r="F5" s="6" t="s">
        <v>570</v>
      </c>
      <c r="G5" s="6" t="s">
        <v>571</v>
      </c>
      <c r="H5" s="6" t="s">
        <v>572</v>
      </c>
    </row>
    <row r="6" spans="1:8" x14ac:dyDescent="0.25">
      <c r="B6" s="7" t="s">
        <v>13</v>
      </c>
      <c r="C6" s="8" t="s">
        <v>14</v>
      </c>
      <c r="D6" s="9"/>
      <c r="E6" s="9"/>
      <c r="F6" s="188">
        <v>17139</v>
      </c>
      <c r="G6" s="189">
        <v>21195</v>
      </c>
      <c r="H6" s="188">
        <v>20971</v>
      </c>
    </row>
    <row r="7" spans="1:8" x14ac:dyDescent="0.25">
      <c r="B7" s="10" t="s">
        <v>16</v>
      </c>
      <c r="C7" s="8" t="s">
        <v>17</v>
      </c>
      <c r="D7" s="9"/>
      <c r="E7" s="9"/>
      <c r="F7" s="188">
        <v>6819</v>
      </c>
      <c r="G7" s="189">
        <v>6662</v>
      </c>
      <c r="H7" s="188">
        <v>6271</v>
      </c>
    </row>
    <row r="8" spans="1:8" x14ac:dyDescent="0.25">
      <c r="A8" s="139" t="s">
        <v>18</v>
      </c>
      <c r="B8" s="11" t="s">
        <v>19</v>
      </c>
      <c r="C8" s="12" t="s">
        <v>20</v>
      </c>
      <c r="D8" s="188">
        <v>31150</v>
      </c>
      <c r="E8" s="203">
        <v>32641</v>
      </c>
      <c r="F8" s="203">
        <f>SUM(F6:F7)</f>
        <v>23958</v>
      </c>
      <c r="G8" s="203">
        <f t="shared" ref="G8:H8" si="0">SUM(G6:G7)</f>
        <v>27857</v>
      </c>
      <c r="H8" s="203">
        <f t="shared" si="0"/>
        <v>27242</v>
      </c>
    </row>
    <row r="9" spans="1:8" x14ac:dyDescent="0.25">
      <c r="A9" s="139" t="s">
        <v>12</v>
      </c>
      <c r="B9" s="13" t="s">
        <v>21</v>
      </c>
      <c r="C9" s="12" t="s">
        <v>22</v>
      </c>
      <c r="D9" s="188">
        <v>7634</v>
      </c>
      <c r="E9" s="203">
        <v>7447</v>
      </c>
      <c r="F9" s="203">
        <v>5271</v>
      </c>
      <c r="G9" s="204">
        <v>5778</v>
      </c>
      <c r="H9" s="203">
        <v>5545</v>
      </c>
    </row>
    <row r="10" spans="1:8" x14ac:dyDescent="0.25">
      <c r="A10" s="139" t="s">
        <v>15</v>
      </c>
      <c r="B10" s="10" t="s">
        <v>24</v>
      </c>
      <c r="C10" s="8" t="s">
        <v>25</v>
      </c>
      <c r="D10" s="188"/>
      <c r="E10" s="203"/>
      <c r="F10" s="203">
        <v>4737</v>
      </c>
      <c r="G10" s="204">
        <v>3811</v>
      </c>
      <c r="H10" s="203">
        <v>3387</v>
      </c>
    </row>
    <row r="11" spans="1:8" x14ac:dyDescent="0.25">
      <c r="A11" s="139" t="s">
        <v>40</v>
      </c>
      <c r="B11" s="10" t="s">
        <v>27</v>
      </c>
      <c r="C11" s="8" t="s">
        <v>28</v>
      </c>
      <c r="D11" s="188"/>
      <c r="E11" s="203"/>
      <c r="F11" s="203">
        <v>874</v>
      </c>
      <c r="G11" s="204">
        <v>962</v>
      </c>
      <c r="H11" s="203">
        <v>946</v>
      </c>
    </row>
    <row r="12" spans="1:8" x14ac:dyDescent="0.25">
      <c r="A12" s="139" t="s">
        <v>43</v>
      </c>
      <c r="B12" s="10" t="s">
        <v>30</v>
      </c>
      <c r="C12" s="8" t="s">
        <v>31</v>
      </c>
      <c r="D12" s="188"/>
      <c r="E12" s="203"/>
      <c r="F12" s="203">
        <v>33519</v>
      </c>
      <c r="G12" s="204">
        <v>31966</v>
      </c>
      <c r="H12" s="203">
        <v>31116</v>
      </c>
    </row>
    <row r="13" spans="1:8" x14ac:dyDescent="0.25">
      <c r="A13" s="139" t="s">
        <v>23</v>
      </c>
      <c r="B13" s="10" t="s">
        <v>33</v>
      </c>
      <c r="C13" s="8" t="s">
        <v>34</v>
      </c>
      <c r="D13" s="188"/>
      <c r="E13" s="203"/>
      <c r="F13" s="203">
        <v>386</v>
      </c>
      <c r="G13" s="204">
        <v>264</v>
      </c>
      <c r="H13" s="203">
        <v>263</v>
      </c>
    </row>
    <row r="14" spans="1:8" x14ac:dyDescent="0.25">
      <c r="A14" s="139" t="s">
        <v>26</v>
      </c>
      <c r="B14" s="10" t="s">
        <v>36</v>
      </c>
      <c r="C14" s="8" t="s">
        <v>37</v>
      </c>
      <c r="D14" s="188"/>
      <c r="E14" s="203"/>
      <c r="F14" s="203">
        <v>10557</v>
      </c>
      <c r="G14" s="204">
        <v>17754</v>
      </c>
      <c r="H14" s="203">
        <v>17000</v>
      </c>
    </row>
    <row r="15" spans="1:8" x14ac:dyDescent="0.25">
      <c r="A15" s="139" t="s">
        <v>15</v>
      </c>
      <c r="B15" s="13" t="s">
        <v>38</v>
      </c>
      <c r="C15" s="12" t="s">
        <v>39</v>
      </c>
      <c r="D15" s="188">
        <v>104754</v>
      </c>
      <c r="E15" s="203">
        <v>54791</v>
      </c>
      <c r="F15" s="203">
        <f>SUM(F10:F14)</f>
        <v>50073</v>
      </c>
      <c r="G15" s="203">
        <f t="shared" ref="G15:H15" si="1">SUM(G10:G14)</f>
        <v>54757</v>
      </c>
      <c r="H15" s="203">
        <f t="shared" si="1"/>
        <v>52712</v>
      </c>
    </row>
    <row r="16" spans="1:8" x14ac:dyDescent="0.25">
      <c r="A16" s="139" t="s">
        <v>40</v>
      </c>
      <c r="B16" s="14" t="s">
        <v>41</v>
      </c>
      <c r="C16" s="8" t="s">
        <v>42</v>
      </c>
      <c r="D16" s="188"/>
      <c r="E16" s="188"/>
      <c r="F16" s="203"/>
      <c r="G16" s="204"/>
      <c r="H16" s="203"/>
    </row>
    <row r="17" spans="1:8" x14ac:dyDescent="0.25">
      <c r="A17" s="139" t="s">
        <v>43</v>
      </c>
      <c r="B17" s="14" t="s">
        <v>44</v>
      </c>
      <c r="C17" s="8" t="s">
        <v>45</v>
      </c>
      <c r="D17" s="188">
        <v>365</v>
      </c>
      <c r="E17" s="188">
        <v>342</v>
      </c>
      <c r="F17" s="203">
        <v>0</v>
      </c>
      <c r="G17" s="204">
        <v>330</v>
      </c>
      <c r="H17" s="203">
        <v>176</v>
      </c>
    </row>
    <row r="18" spans="1:8" x14ac:dyDescent="0.25">
      <c r="A18" s="139" t="s">
        <v>23</v>
      </c>
      <c r="B18" s="15" t="s">
        <v>46</v>
      </c>
      <c r="C18" s="8" t="s">
        <v>47</v>
      </c>
      <c r="D18" s="188"/>
      <c r="E18" s="188"/>
      <c r="F18" s="203"/>
      <c r="G18" s="204"/>
      <c r="H18" s="203"/>
    </row>
    <row r="19" spans="1:8" x14ac:dyDescent="0.25">
      <c r="A19" s="139" t="s">
        <v>26</v>
      </c>
      <c r="B19" s="15" t="s">
        <v>48</v>
      </c>
      <c r="C19" s="8" t="s">
        <v>49</v>
      </c>
      <c r="D19" s="188"/>
      <c r="E19" s="188"/>
      <c r="F19" s="203"/>
      <c r="G19" s="204"/>
      <c r="H19" s="203"/>
    </row>
    <row r="20" spans="1:8" x14ac:dyDescent="0.25">
      <c r="A20" s="139" t="s">
        <v>29</v>
      </c>
      <c r="B20" s="15" t="s">
        <v>50</v>
      </c>
      <c r="C20" s="8" t="s">
        <v>51</v>
      </c>
      <c r="D20" s="188">
        <v>365</v>
      </c>
      <c r="E20" s="188"/>
      <c r="F20" s="203"/>
      <c r="G20" s="204"/>
      <c r="H20" s="203"/>
    </row>
    <row r="21" spans="1:8" x14ac:dyDescent="0.25">
      <c r="A21" s="139" t="s">
        <v>32</v>
      </c>
      <c r="B21" s="14" t="s">
        <v>52</v>
      </c>
      <c r="C21" s="8" t="s">
        <v>53</v>
      </c>
      <c r="D21" s="188">
        <v>585</v>
      </c>
      <c r="E21" s="188"/>
      <c r="F21" s="203"/>
      <c r="G21" s="204">
        <v>0</v>
      </c>
      <c r="H21" s="203">
        <v>0</v>
      </c>
    </row>
    <row r="22" spans="1:8" x14ac:dyDescent="0.25">
      <c r="A22" s="139" t="s">
        <v>35</v>
      </c>
      <c r="B22" s="14" t="s">
        <v>54</v>
      </c>
      <c r="C22" s="8" t="s">
        <v>55</v>
      </c>
      <c r="D22" s="188">
        <v>675</v>
      </c>
      <c r="E22" s="188">
        <v>475</v>
      </c>
      <c r="F22" s="203">
        <v>350</v>
      </c>
      <c r="G22" s="204">
        <v>0</v>
      </c>
      <c r="H22" s="203">
        <v>0</v>
      </c>
    </row>
    <row r="23" spans="1:8" x14ac:dyDescent="0.25">
      <c r="A23" s="139" t="s">
        <v>56</v>
      </c>
      <c r="B23" s="14" t="s">
        <v>57</v>
      </c>
      <c r="C23" s="8" t="s">
        <v>58</v>
      </c>
      <c r="D23" s="188">
        <v>11419</v>
      </c>
      <c r="E23" s="188">
        <v>4946</v>
      </c>
      <c r="F23" s="203">
        <v>3828</v>
      </c>
      <c r="G23" s="204">
        <v>5604</v>
      </c>
      <c r="H23" s="203">
        <v>4160</v>
      </c>
    </row>
    <row r="24" spans="1:8" x14ac:dyDescent="0.25">
      <c r="A24" s="139" t="s">
        <v>59</v>
      </c>
      <c r="B24" s="16" t="s">
        <v>60</v>
      </c>
      <c r="C24" s="12" t="s">
        <v>61</v>
      </c>
      <c r="D24" s="187">
        <f>SUM(D16:D23)</f>
        <v>13409</v>
      </c>
      <c r="E24" s="188">
        <f>SUM(E16:E23)</f>
        <v>5763</v>
      </c>
      <c r="F24" s="203">
        <f>SUM(F16:F23)</f>
        <v>4178</v>
      </c>
      <c r="G24" s="203">
        <f>SUM(G16:G23)</f>
        <v>5934</v>
      </c>
      <c r="H24" s="203">
        <f>SUM(H16:H23)</f>
        <v>4336</v>
      </c>
    </row>
    <row r="25" spans="1:8" x14ac:dyDescent="0.25">
      <c r="A25" s="139" t="s">
        <v>62</v>
      </c>
      <c r="B25" s="17" t="s">
        <v>63</v>
      </c>
      <c r="C25" s="8" t="s">
        <v>64</v>
      </c>
      <c r="D25" s="188"/>
      <c r="E25" s="188"/>
      <c r="F25" s="203"/>
      <c r="G25" s="204"/>
      <c r="H25" s="203"/>
    </row>
    <row r="26" spans="1:8" x14ac:dyDescent="0.25">
      <c r="A26" s="139" t="s">
        <v>65</v>
      </c>
      <c r="B26" s="17" t="s">
        <v>66</v>
      </c>
      <c r="C26" s="8" t="s">
        <v>67</v>
      </c>
      <c r="D26" s="188">
        <v>269</v>
      </c>
      <c r="E26" s="188">
        <v>332</v>
      </c>
      <c r="F26" s="203">
        <v>0</v>
      </c>
      <c r="G26" s="204">
        <v>1231</v>
      </c>
      <c r="H26" s="203">
        <v>730</v>
      </c>
    </row>
    <row r="27" spans="1:8" x14ac:dyDescent="0.25">
      <c r="A27" s="139" t="s">
        <v>68</v>
      </c>
      <c r="B27" s="17" t="s">
        <v>69</v>
      </c>
      <c r="C27" s="8" t="s">
        <v>70</v>
      </c>
      <c r="D27" s="188"/>
      <c r="E27" s="188"/>
      <c r="F27" s="203"/>
      <c r="G27" s="204"/>
      <c r="H27" s="203"/>
    </row>
    <row r="28" spans="1:8" x14ac:dyDescent="0.25">
      <c r="A28" s="139" t="s">
        <v>71</v>
      </c>
      <c r="B28" s="17" t="s">
        <v>72</v>
      </c>
      <c r="C28" s="8" t="s">
        <v>73</v>
      </c>
      <c r="D28" s="188"/>
      <c r="E28" s="188"/>
      <c r="F28" s="203"/>
      <c r="G28" s="204"/>
      <c r="H28" s="203"/>
    </row>
    <row r="29" spans="1:8" x14ac:dyDescent="0.25">
      <c r="A29" s="139" t="s">
        <v>74</v>
      </c>
      <c r="B29" s="17" t="s">
        <v>75</v>
      </c>
      <c r="C29" s="8" t="s">
        <v>76</v>
      </c>
      <c r="D29" s="188"/>
      <c r="E29" s="188"/>
      <c r="F29" s="203"/>
      <c r="G29" s="204"/>
      <c r="H29" s="203"/>
    </row>
    <row r="30" spans="1:8" x14ac:dyDescent="0.25">
      <c r="A30" s="139" t="s">
        <v>77</v>
      </c>
      <c r="B30" s="17" t="s">
        <v>78</v>
      </c>
      <c r="C30" s="8" t="s">
        <v>79</v>
      </c>
      <c r="D30" s="188">
        <v>79342</v>
      </c>
      <c r="E30" s="188">
        <v>85771</v>
      </c>
      <c r="F30" s="203">
        <v>94703</v>
      </c>
      <c r="G30" s="204">
        <v>98741</v>
      </c>
      <c r="H30" s="203">
        <v>97679</v>
      </c>
    </row>
    <row r="31" spans="1:8" x14ac:dyDescent="0.25">
      <c r="A31" s="139" t="s">
        <v>80</v>
      </c>
      <c r="B31" s="17" t="s">
        <v>81</v>
      </c>
      <c r="C31" s="8" t="s">
        <v>82</v>
      </c>
      <c r="D31" s="188"/>
      <c r="E31" s="188"/>
      <c r="F31" s="203"/>
      <c r="G31" s="204"/>
      <c r="H31" s="203"/>
    </row>
    <row r="32" spans="1:8" x14ac:dyDescent="0.25">
      <c r="A32" s="139" t="s">
        <v>83</v>
      </c>
      <c r="B32" s="17" t="s">
        <v>84</v>
      </c>
      <c r="C32" s="8" t="s">
        <v>85</v>
      </c>
      <c r="D32" s="188">
        <v>2793</v>
      </c>
      <c r="E32" s="188">
        <v>0</v>
      </c>
      <c r="F32" s="203"/>
      <c r="G32" s="204"/>
      <c r="H32" s="203">
        <v>0</v>
      </c>
    </row>
    <row r="33" spans="1:8" x14ac:dyDescent="0.25">
      <c r="A33" s="139" t="s">
        <v>86</v>
      </c>
      <c r="B33" s="17" t="s">
        <v>87</v>
      </c>
      <c r="C33" s="8" t="s">
        <v>88</v>
      </c>
      <c r="D33" s="188"/>
      <c r="E33" s="188"/>
      <c r="F33" s="203"/>
      <c r="G33" s="204"/>
      <c r="H33" s="203"/>
    </row>
    <row r="34" spans="1:8" x14ac:dyDescent="0.25">
      <c r="A34" s="139" t="s">
        <v>89</v>
      </c>
      <c r="B34" s="18" t="s">
        <v>90</v>
      </c>
      <c r="C34" s="8" t="s">
        <v>91</v>
      </c>
      <c r="D34" s="188"/>
      <c r="E34" s="188"/>
      <c r="F34" s="203"/>
      <c r="G34" s="204"/>
      <c r="H34" s="203"/>
    </row>
    <row r="35" spans="1:8" x14ac:dyDescent="0.25">
      <c r="A35" s="139" t="s">
        <v>92</v>
      </c>
      <c r="B35" s="17" t="s">
        <v>93</v>
      </c>
      <c r="C35" s="8" t="s">
        <v>95</v>
      </c>
      <c r="D35" s="188">
        <v>12358</v>
      </c>
      <c r="E35" s="188">
        <v>13173</v>
      </c>
      <c r="F35" s="203">
        <v>13601</v>
      </c>
      <c r="G35" s="204">
        <v>16220</v>
      </c>
      <c r="H35" s="203">
        <v>14268</v>
      </c>
    </row>
    <row r="36" spans="1:8" x14ac:dyDescent="0.25">
      <c r="A36" s="139" t="s">
        <v>94</v>
      </c>
      <c r="B36" s="18" t="s">
        <v>519</v>
      </c>
      <c r="C36" s="8" t="s">
        <v>516</v>
      </c>
      <c r="D36" s="188"/>
      <c r="E36" s="188"/>
      <c r="F36" s="203">
        <v>67634</v>
      </c>
      <c r="G36" s="204">
        <v>104707</v>
      </c>
      <c r="H36" s="203">
        <v>0</v>
      </c>
    </row>
    <row r="37" spans="1:8" x14ac:dyDescent="0.25">
      <c r="A37" s="139" t="s">
        <v>97</v>
      </c>
      <c r="B37" s="16" t="s">
        <v>98</v>
      </c>
      <c r="C37" s="12" t="s">
        <v>99</v>
      </c>
      <c r="D37" s="188">
        <f>SUM(D25:D36)</f>
        <v>94762</v>
      </c>
      <c r="E37" s="188">
        <f>SUM(E25:E36)</f>
        <v>99276</v>
      </c>
      <c r="F37" s="203">
        <f>SUM(F25:F36)</f>
        <v>175938</v>
      </c>
      <c r="G37" s="203">
        <f>SUM(G25:G36)</f>
        <v>220899</v>
      </c>
      <c r="H37" s="203">
        <f>SUM(H25:H36)</f>
        <v>112677</v>
      </c>
    </row>
    <row r="38" spans="1:8" ht="15.75" x14ac:dyDescent="0.25">
      <c r="A38" s="139" t="s">
        <v>100</v>
      </c>
      <c r="B38" s="19" t="s">
        <v>101</v>
      </c>
      <c r="C38" s="20"/>
      <c r="D38" s="190">
        <f>SUM(D8,D9,D15,D24,D37)</f>
        <v>251709</v>
      </c>
      <c r="E38" s="190">
        <f>SUM(E8,E9,E15,E24,E37)</f>
        <v>199918</v>
      </c>
      <c r="F38" s="190">
        <f>SUM(F8,F9,F15,F24,F37)</f>
        <v>259418</v>
      </c>
      <c r="G38" s="190">
        <f>SUM(G8,G9,G15,G24,G37)</f>
        <v>315225</v>
      </c>
      <c r="H38" s="190">
        <f>SUM(H8,H9,H15,H24,H37)</f>
        <v>202512</v>
      </c>
    </row>
    <row r="39" spans="1:8" x14ac:dyDescent="0.25">
      <c r="A39" s="139" t="s">
        <v>102</v>
      </c>
      <c r="B39" s="21" t="s">
        <v>103</v>
      </c>
      <c r="C39" s="8" t="s">
        <v>104</v>
      </c>
      <c r="D39" s="188">
        <v>2615</v>
      </c>
      <c r="E39" s="188">
        <v>0</v>
      </c>
      <c r="F39" s="203">
        <v>1551</v>
      </c>
      <c r="G39" s="204">
        <v>2551</v>
      </c>
      <c r="H39" s="203">
        <v>1576</v>
      </c>
    </row>
    <row r="40" spans="1:8" x14ac:dyDescent="0.25">
      <c r="A40" s="139" t="s">
        <v>105</v>
      </c>
      <c r="B40" s="21" t="s">
        <v>106</v>
      </c>
      <c r="C40" s="8" t="s">
        <v>107</v>
      </c>
      <c r="D40" s="188">
        <v>174567</v>
      </c>
      <c r="E40" s="188">
        <v>13800</v>
      </c>
      <c r="F40" s="203">
        <v>236981</v>
      </c>
      <c r="G40" s="204">
        <v>236981</v>
      </c>
      <c r="H40" s="203">
        <v>413</v>
      </c>
    </row>
    <row r="41" spans="1:8" x14ac:dyDescent="0.25">
      <c r="A41" s="139" t="s">
        <v>108</v>
      </c>
      <c r="B41" s="21" t="s">
        <v>109</v>
      </c>
      <c r="C41" s="8" t="s">
        <v>110</v>
      </c>
      <c r="D41" s="188">
        <v>417</v>
      </c>
      <c r="E41" s="188">
        <v>1535</v>
      </c>
      <c r="F41" s="203">
        <v>2451</v>
      </c>
      <c r="G41" s="204">
        <v>2451</v>
      </c>
      <c r="H41" s="203">
        <v>1104</v>
      </c>
    </row>
    <row r="42" spans="1:8" x14ac:dyDescent="0.25">
      <c r="A42" s="139" t="s">
        <v>111</v>
      </c>
      <c r="B42" s="21" t="s">
        <v>112</v>
      </c>
      <c r="C42" s="8" t="s">
        <v>113</v>
      </c>
      <c r="D42" s="188">
        <v>58711</v>
      </c>
      <c r="E42" s="188">
        <v>3066</v>
      </c>
      <c r="F42" s="203">
        <v>7093</v>
      </c>
      <c r="G42" s="204">
        <v>8278</v>
      </c>
      <c r="H42" s="203">
        <v>775</v>
      </c>
    </row>
    <row r="43" spans="1:8" x14ac:dyDescent="0.25">
      <c r="A43" s="139" t="s">
        <v>114</v>
      </c>
      <c r="B43" s="22" t="s">
        <v>115</v>
      </c>
      <c r="C43" s="8" t="s">
        <v>116</v>
      </c>
      <c r="D43" s="188"/>
      <c r="E43" s="188"/>
      <c r="F43" s="203"/>
      <c r="G43" s="204"/>
      <c r="H43" s="203"/>
    </row>
    <row r="44" spans="1:8" x14ac:dyDescent="0.25">
      <c r="A44" s="139" t="s">
        <v>117</v>
      </c>
      <c r="B44" s="22" t="s">
        <v>118</v>
      </c>
      <c r="C44" s="8" t="s">
        <v>119</v>
      </c>
      <c r="D44" s="188"/>
      <c r="E44" s="188"/>
      <c r="F44" s="203">
        <v>66981</v>
      </c>
      <c r="G44" s="204">
        <v>67198</v>
      </c>
      <c r="H44" s="203">
        <v>629</v>
      </c>
    </row>
    <row r="45" spans="1:8" x14ac:dyDescent="0.25">
      <c r="A45" s="139" t="s">
        <v>120</v>
      </c>
      <c r="B45" s="22" t="s">
        <v>121</v>
      </c>
      <c r="C45" s="8" t="s">
        <v>122</v>
      </c>
      <c r="D45" s="188">
        <v>19640</v>
      </c>
      <c r="E45" s="188">
        <v>1714</v>
      </c>
      <c r="F45" s="203"/>
      <c r="G45" s="204"/>
      <c r="H45" s="203"/>
    </row>
    <row r="46" spans="1:8" x14ac:dyDescent="0.25">
      <c r="A46" s="139" t="s">
        <v>123</v>
      </c>
      <c r="B46" s="23" t="s">
        <v>124</v>
      </c>
      <c r="C46" s="12" t="s">
        <v>125</v>
      </c>
      <c r="D46" s="187">
        <f>SUM(D39:D45)</f>
        <v>255950</v>
      </c>
      <c r="E46" s="188">
        <f>SUM(E39,E40,E41,E42,E43,E44,E45)</f>
        <v>20115</v>
      </c>
      <c r="F46" s="203">
        <f>SUM(F39,F40,F41,F42,F43,F44,F45)</f>
        <v>315057</v>
      </c>
      <c r="G46" s="203">
        <f>SUM(G39,G40,G41,G42,G43,G44,G45)</f>
        <v>317459</v>
      </c>
      <c r="H46" s="203">
        <f>SUM(H39,H40,H41,H42,H43,H44,H45)</f>
        <v>4497</v>
      </c>
    </row>
    <row r="47" spans="1:8" x14ac:dyDescent="0.25">
      <c r="A47" s="139" t="s">
        <v>126</v>
      </c>
      <c r="B47" s="14" t="s">
        <v>127</v>
      </c>
      <c r="C47" s="8" t="s">
        <v>128</v>
      </c>
      <c r="D47" s="188">
        <v>54305</v>
      </c>
      <c r="E47" s="188">
        <v>10327</v>
      </c>
      <c r="F47" s="203">
        <v>45363</v>
      </c>
      <c r="G47" s="204">
        <v>47097</v>
      </c>
      <c r="H47" s="203">
        <v>31566</v>
      </c>
    </row>
    <row r="48" spans="1:8" x14ac:dyDescent="0.25">
      <c r="A48" s="139" t="s">
        <v>129</v>
      </c>
      <c r="B48" s="14" t="s">
        <v>130</v>
      </c>
      <c r="C48" s="8" t="s">
        <v>131</v>
      </c>
      <c r="D48" s="188">
        <v>79</v>
      </c>
      <c r="E48" s="188">
        <v>0</v>
      </c>
      <c r="F48" s="203"/>
      <c r="G48" s="204"/>
      <c r="H48" s="203"/>
    </row>
    <row r="49" spans="1:8" x14ac:dyDescent="0.25">
      <c r="A49" s="139" t="s">
        <v>132</v>
      </c>
      <c r="B49" s="14" t="s">
        <v>133</v>
      </c>
      <c r="C49" s="8" t="s">
        <v>134</v>
      </c>
      <c r="D49" s="188">
        <v>80</v>
      </c>
      <c r="E49" s="188">
        <v>1072</v>
      </c>
      <c r="F49" s="203">
        <v>2913</v>
      </c>
      <c r="G49" s="204">
        <v>2913</v>
      </c>
      <c r="H49" s="203">
        <v>438</v>
      </c>
    </row>
    <row r="50" spans="1:8" x14ac:dyDescent="0.25">
      <c r="A50" s="139" t="s">
        <v>135</v>
      </c>
      <c r="B50" s="14" t="s">
        <v>136</v>
      </c>
      <c r="C50" s="8" t="s">
        <v>137</v>
      </c>
      <c r="D50" s="188">
        <v>13741</v>
      </c>
      <c r="E50" s="188">
        <v>2819</v>
      </c>
      <c r="F50" s="203">
        <v>13035</v>
      </c>
      <c r="G50" s="204">
        <v>6638</v>
      </c>
      <c r="H50" s="203">
        <v>3065</v>
      </c>
    </row>
    <row r="51" spans="1:8" x14ac:dyDescent="0.25">
      <c r="A51" s="139" t="s">
        <v>138</v>
      </c>
      <c r="B51" s="16" t="s">
        <v>139</v>
      </c>
      <c r="C51" s="12" t="s">
        <v>140</v>
      </c>
      <c r="D51" s="187">
        <f>SUM(D47:D50)</f>
        <v>68205</v>
      </c>
      <c r="E51" s="188">
        <f>SUM(E47:E50)</f>
        <v>14218</v>
      </c>
      <c r="F51" s="203">
        <f>SUM(F47:F50)</f>
        <v>61311</v>
      </c>
      <c r="G51" s="203">
        <f>SUM(G47:G50)</f>
        <v>56648</v>
      </c>
      <c r="H51" s="203">
        <f>SUM(H47:H50)</f>
        <v>35069</v>
      </c>
    </row>
    <row r="52" spans="1:8" x14ac:dyDescent="0.25">
      <c r="A52" s="139" t="s">
        <v>141</v>
      </c>
      <c r="B52" s="14" t="s">
        <v>142</v>
      </c>
      <c r="C52" s="8" t="s">
        <v>143</v>
      </c>
      <c r="D52" s="188"/>
      <c r="E52" s="188"/>
      <c r="F52" s="203"/>
      <c r="G52" s="204"/>
      <c r="H52" s="203"/>
    </row>
    <row r="53" spans="1:8" x14ac:dyDescent="0.25">
      <c r="A53" s="139" t="s">
        <v>144</v>
      </c>
      <c r="B53" s="14" t="s">
        <v>145</v>
      </c>
      <c r="C53" s="8" t="s">
        <v>146</v>
      </c>
      <c r="D53" s="188"/>
      <c r="E53" s="188"/>
      <c r="F53" s="203"/>
      <c r="G53" s="204"/>
      <c r="H53" s="203"/>
    </row>
    <row r="54" spans="1:8" x14ac:dyDescent="0.25">
      <c r="A54" s="139" t="s">
        <v>147</v>
      </c>
      <c r="B54" s="14" t="s">
        <v>148</v>
      </c>
      <c r="C54" s="8" t="s">
        <v>149</v>
      </c>
      <c r="D54" s="188"/>
      <c r="E54" s="188"/>
      <c r="F54" s="203"/>
      <c r="G54" s="204"/>
      <c r="H54" s="203"/>
    </row>
    <row r="55" spans="1:8" x14ac:dyDescent="0.25">
      <c r="A55" s="139" t="s">
        <v>150</v>
      </c>
      <c r="B55" s="14" t="s">
        <v>151</v>
      </c>
      <c r="C55" s="8" t="s">
        <v>152</v>
      </c>
      <c r="D55" s="188"/>
      <c r="E55" s="188">
        <v>367</v>
      </c>
      <c r="F55" s="203">
        <v>0</v>
      </c>
      <c r="G55" s="204">
        <v>1654</v>
      </c>
      <c r="H55" s="203">
        <v>1654</v>
      </c>
    </row>
    <row r="56" spans="1:8" x14ac:dyDescent="0.25">
      <c r="A56" s="139" t="s">
        <v>153</v>
      </c>
      <c r="B56" s="14" t="s">
        <v>154</v>
      </c>
      <c r="C56" s="8" t="s">
        <v>155</v>
      </c>
      <c r="D56" s="188"/>
      <c r="E56" s="188"/>
      <c r="F56" s="203"/>
      <c r="G56" s="204"/>
      <c r="H56" s="203"/>
    </row>
    <row r="57" spans="1:8" x14ac:dyDescent="0.25">
      <c r="A57" s="139" t="s">
        <v>156</v>
      </c>
      <c r="B57" s="14" t="s">
        <v>157</v>
      </c>
      <c r="C57" s="8" t="s">
        <v>158</v>
      </c>
      <c r="D57" s="188">
        <v>27596</v>
      </c>
      <c r="E57" s="188">
        <v>0</v>
      </c>
      <c r="F57" s="203">
        <v>0</v>
      </c>
      <c r="G57" s="204">
        <v>200</v>
      </c>
      <c r="H57" s="203">
        <v>200</v>
      </c>
    </row>
    <row r="58" spans="1:8" x14ac:dyDescent="0.25">
      <c r="A58" s="139" t="s">
        <v>159</v>
      </c>
      <c r="B58" s="14" t="s">
        <v>160</v>
      </c>
      <c r="C58" s="8" t="s">
        <v>161</v>
      </c>
      <c r="D58" s="188"/>
      <c r="E58" s="188"/>
      <c r="F58" s="203"/>
      <c r="G58" s="204"/>
      <c r="H58" s="203"/>
    </row>
    <row r="59" spans="1:8" x14ac:dyDescent="0.25">
      <c r="A59" s="139" t="s">
        <v>162</v>
      </c>
      <c r="B59" s="14" t="s">
        <v>163</v>
      </c>
      <c r="C59" s="8" t="s">
        <v>164</v>
      </c>
      <c r="D59" s="188"/>
      <c r="E59" s="188"/>
      <c r="F59" s="203"/>
      <c r="G59" s="204"/>
      <c r="H59" s="203"/>
    </row>
    <row r="60" spans="1:8" x14ac:dyDescent="0.25">
      <c r="A60" s="139"/>
      <c r="B60" s="14"/>
      <c r="C60" s="8" t="s">
        <v>542</v>
      </c>
      <c r="D60" s="188"/>
      <c r="E60" s="188">
        <v>500</v>
      </c>
      <c r="F60" s="203">
        <v>0</v>
      </c>
      <c r="G60" s="204">
        <v>1020</v>
      </c>
      <c r="H60" s="203">
        <v>480</v>
      </c>
    </row>
    <row r="61" spans="1:8" x14ac:dyDescent="0.25">
      <c r="A61" s="139" t="s">
        <v>165</v>
      </c>
      <c r="B61" s="16" t="s">
        <v>166</v>
      </c>
      <c r="C61" s="12" t="s">
        <v>167</v>
      </c>
      <c r="D61" s="188">
        <f>SUM(D52:D60)</f>
        <v>27596</v>
      </c>
      <c r="E61" s="188">
        <v>867</v>
      </c>
      <c r="F61" s="203">
        <f t="shared" ref="F61:H61" si="2">SUM(F52:F60)</f>
        <v>0</v>
      </c>
      <c r="G61" s="203">
        <f t="shared" si="2"/>
        <v>2874</v>
      </c>
      <c r="H61" s="203">
        <f t="shared" si="2"/>
        <v>2334</v>
      </c>
    </row>
    <row r="62" spans="1:8" ht="15.75" x14ac:dyDescent="0.25">
      <c r="A62" s="139" t="s">
        <v>168</v>
      </c>
      <c r="B62" s="19" t="s">
        <v>169</v>
      </c>
      <c r="C62" s="20"/>
      <c r="D62" s="190">
        <f>SUM(D46,D51,D61)</f>
        <v>351751</v>
      </c>
      <c r="E62" s="190">
        <f>SUM(E46,E51,E61)</f>
        <v>35200</v>
      </c>
      <c r="F62" s="190">
        <f>SUM(F46,F51,F61)</f>
        <v>376368</v>
      </c>
      <c r="G62" s="190">
        <f>SUM(G46,G51,G61)</f>
        <v>376981</v>
      </c>
      <c r="H62" s="190">
        <f>SUM(H46,H51,H61)</f>
        <v>41900</v>
      </c>
    </row>
    <row r="63" spans="1:8" ht="15.75" x14ac:dyDescent="0.25">
      <c r="A63" s="139" t="s">
        <v>170</v>
      </c>
      <c r="B63" s="24" t="s">
        <v>171</v>
      </c>
      <c r="C63" s="25" t="s">
        <v>172</v>
      </c>
      <c r="D63" s="191">
        <f>SUM(D38,D62)</f>
        <v>603460</v>
      </c>
      <c r="E63" s="191">
        <f>SUM(E38,E62)</f>
        <v>235118</v>
      </c>
      <c r="F63" s="191">
        <f>SUM(F38,F62)</f>
        <v>635786</v>
      </c>
      <c r="G63" s="191">
        <f>SUM(G38,G62)</f>
        <v>692206</v>
      </c>
      <c r="H63" s="191">
        <f>SUM(H38,H62)</f>
        <v>244412</v>
      </c>
    </row>
    <row r="64" spans="1:8" s="144" customFormat="1" x14ac:dyDescent="0.25">
      <c r="A64" s="139" t="s">
        <v>173</v>
      </c>
      <c r="B64" s="14" t="s">
        <v>520</v>
      </c>
      <c r="C64" s="14" t="s">
        <v>521</v>
      </c>
      <c r="D64" s="188">
        <v>7990</v>
      </c>
      <c r="E64" s="188">
        <v>0</v>
      </c>
      <c r="F64" s="188"/>
      <c r="G64" s="188"/>
      <c r="H64" s="188"/>
    </row>
    <row r="65" spans="1:8" x14ac:dyDescent="0.25">
      <c r="A65" s="139" t="s">
        <v>176</v>
      </c>
      <c r="B65" s="35" t="s">
        <v>174</v>
      </c>
      <c r="C65" s="36" t="s">
        <v>175</v>
      </c>
      <c r="D65" s="193"/>
      <c r="E65" s="192">
        <f t="shared" ref="E65" si="3">SUM(E64)</f>
        <v>0</v>
      </c>
      <c r="F65" s="192"/>
      <c r="G65" s="192"/>
      <c r="H65" s="192"/>
    </row>
    <row r="66" spans="1:8" x14ac:dyDescent="0.25">
      <c r="A66" s="139" t="s">
        <v>179</v>
      </c>
      <c r="B66" s="37" t="s">
        <v>177</v>
      </c>
      <c r="C66" s="36" t="s">
        <v>178</v>
      </c>
      <c r="D66" s="194"/>
      <c r="E66" s="195"/>
      <c r="F66" s="195"/>
      <c r="G66" s="196"/>
      <c r="H66" s="195"/>
    </row>
    <row r="67" spans="1:8" x14ac:dyDescent="0.25">
      <c r="A67" s="139" t="s">
        <v>182</v>
      </c>
      <c r="B67" s="26" t="s">
        <v>180</v>
      </c>
      <c r="C67" s="10" t="s">
        <v>181</v>
      </c>
      <c r="D67" s="195"/>
      <c r="E67" s="195"/>
      <c r="F67" s="195"/>
      <c r="G67" s="196"/>
      <c r="H67" s="195"/>
    </row>
    <row r="68" spans="1:8" x14ac:dyDescent="0.25">
      <c r="A68" s="139" t="s">
        <v>185</v>
      </c>
      <c r="B68" s="26" t="s">
        <v>183</v>
      </c>
      <c r="C68" s="10" t="s">
        <v>184</v>
      </c>
      <c r="D68" s="195">
        <v>6393</v>
      </c>
      <c r="E68" s="195">
        <v>9003</v>
      </c>
      <c r="F68" s="195"/>
      <c r="G68" s="205"/>
      <c r="H68" s="195"/>
    </row>
    <row r="69" spans="1:8" x14ac:dyDescent="0.25">
      <c r="A69" s="139" t="s">
        <v>188</v>
      </c>
      <c r="B69" s="37" t="s">
        <v>186</v>
      </c>
      <c r="C69" s="36" t="s">
        <v>187</v>
      </c>
      <c r="D69" s="195">
        <v>51877</v>
      </c>
      <c r="E69" s="195">
        <v>54256</v>
      </c>
      <c r="F69" s="195"/>
      <c r="G69" s="205"/>
      <c r="H69" s="195"/>
    </row>
    <row r="70" spans="1:8" x14ac:dyDescent="0.25">
      <c r="A70" s="139" t="s">
        <v>191</v>
      </c>
      <c r="B70" s="26" t="s">
        <v>189</v>
      </c>
      <c r="C70" s="10" t="s">
        <v>190</v>
      </c>
      <c r="D70" s="195">
        <v>692000</v>
      </c>
      <c r="E70" s="195">
        <v>618000</v>
      </c>
      <c r="F70" s="195"/>
      <c r="G70" s="205"/>
      <c r="H70" s="195"/>
    </row>
    <row r="71" spans="1:8" x14ac:dyDescent="0.25">
      <c r="A71" s="139" t="s">
        <v>194</v>
      </c>
      <c r="B71" s="26" t="s">
        <v>192</v>
      </c>
      <c r="C71" s="10" t="s">
        <v>193</v>
      </c>
      <c r="D71" s="195"/>
      <c r="E71" s="195"/>
      <c r="F71" s="195"/>
      <c r="G71" s="205"/>
      <c r="H71" s="195"/>
    </row>
    <row r="72" spans="1:8" x14ac:dyDescent="0.25">
      <c r="A72" s="139" t="s">
        <v>197</v>
      </c>
      <c r="B72" s="26" t="s">
        <v>195</v>
      </c>
      <c r="C72" s="10" t="s">
        <v>196</v>
      </c>
      <c r="D72" s="195"/>
      <c r="E72" s="195"/>
      <c r="F72" s="195"/>
      <c r="G72" s="205"/>
      <c r="H72" s="195"/>
    </row>
    <row r="73" spans="1:8" x14ac:dyDescent="0.25">
      <c r="A73" s="139" t="s">
        <v>200</v>
      </c>
      <c r="B73" s="27" t="s">
        <v>198</v>
      </c>
      <c r="C73" s="13" t="s">
        <v>199</v>
      </c>
      <c r="D73" s="195">
        <f t="shared" ref="D73:E73" si="4">SUM(D65:D72)</f>
        <v>750270</v>
      </c>
      <c r="E73" s="195">
        <f t="shared" si="4"/>
        <v>681259</v>
      </c>
      <c r="F73" s="195">
        <f>SUM(F65:F72)</f>
        <v>0</v>
      </c>
      <c r="G73" s="195">
        <f t="shared" ref="G73" si="5">SUM(G65:G72)</f>
        <v>0</v>
      </c>
      <c r="H73" s="195">
        <f>SUM(H65:H72)</f>
        <v>0</v>
      </c>
    </row>
    <row r="74" spans="1:8" x14ac:dyDescent="0.25">
      <c r="A74" s="139" t="s">
        <v>203</v>
      </c>
      <c r="B74" s="26" t="s">
        <v>201</v>
      </c>
      <c r="C74" s="10" t="s">
        <v>202</v>
      </c>
      <c r="D74" s="195"/>
      <c r="E74" s="195"/>
      <c r="F74" s="195"/>
      <c r="G74" s="205"/>
      <c r="H74" s="195"/>
    </row>
    <row r="75" spans="1:8" x14ac:dyDescent="0.25">
      <c r="A75" s="139" t="s">
        <v>206</v>
      </c>
      <c r="B75" s="14" t="s">
        <v>204</v>
      </c>
      <c r="C75" s="10" t="s">
        <v>205</v>
      </c>
      <c r="D75" s="192"/>
      <c r="E75" s="192"/>
      <c r="F75" s="192"/>
      <c r="G75" s="205"/>
      <c r="H75" s="192"/>
    </row>
    <row r="76" spans="1:8" x14ac:dyDescent="0.25">
      <c r="A76" s="139" t="s">
        <v>209</v>
      </c>
      <c r="B76" s="26" t="s">
        <v>207</v>
      </c>
      <c r="C76" s="10" t="s">
        <v>208</v>
      </c>
      <c r="D76" s="195"/>
      <c r="E76" s="195"/>
      <c r="F76" s="195"/>
      <c r="G76" s="205"/>
      <c r="H76" s="195"/>
    </row>
    <row r="77" spans="1:8" x14ac:dyDescent="0.25">
      <c r="A77" s="139" t="s">
        <v>212</v>
      </c>
      <c r="B77" s="26" t="s">
        <v>210</v>
      </c>
      <c r="C77" s="10" t="s">
        <v>211</v>
      </c>
      <c r="D77" s="195"/>
      <c r="E77" s="195"/>
      <c r="F77" s="195"/>
      <c r="G77" s="196"/>
      <c r="H77" s="195"/>
    </row>
    <row r="78" spans="1:8" x14ac:dyDescent="0.25">
      <c r="A78" s="139" t="s">
        <v>215</v>
      </c>
      <c r="B78" s="27" t="s">
        <v>213</v>
      </c>
      <c r="C78" s="13" t="s">
        <v>214</v>
      </c>
      <c r="D78" s="194"/>
      <c r="E78" s="194"/>
      <c r="F78" s="194"/>
      <c r="G78" s="196"/>
      <c r="H78" s="194"/>
    </row>
    <row r="79" spans="1:8" x14ac:dyDescent="0.25">
      <c r="A79" s="139" t="s">
        <v>218</v>
      </c>
      <c r="B79" s="14" t="s">
        <v>216</v>
      </c>
      <c r="C79" s="10" t="s">
        <v>217</v>
      </c>
      <c r="D79" s="192"/>
      <c r="E79" s="192"/>
      <c r="F79" s="192"/>
      <c r="G79" s="196"/>
      <c r="H79" s="192"/>
    </row>
    <row r="80" spans="1:8" ht="15.75" x14ac:dyDescent="0.25">
      <c r="A80" s="139" t="s">
        <v>221</v>
      </c>
      <c r="B80" s="28" t="s">
        <v>219</v>
      </c>
      <c r="C80" s="29" t="s">
        <v>220</v>
      </c>
      <c r="D80" s="197">
        <f t="shared" ref="D80:E80" si="6">SUM(D73,D78,D79)</f>
        <v>750270</v>
      </c>
      <c r="E80" s="197">
        <f t="shared" si="6"/>
        <v>681259</v>
      </c>
      <c r="F80" s="197">
        <f t="shared" ref="F80:G80" si="7">SUM(F73,F78,F79)</f>
        <v>0</v>
      </c>
      <c r="G80" s="197">
        <f t="shared" si="7"/>
        <v>0</v>
      </c>
      <c r="H80" s="197">
        <f>SUM(H73,H78,H79)</f>
        <v>0</v>
      </c>
    </row>
    <row r="81" spans="1:8" ht="15.75" x14ac:dyDescent="0.25">
      <c r="A81" s="139" t="s">
        <v>333</v>
      </c>
      <c r="B81" s="30" t="s">
        <v>222</v>
      </c>
      <c r="C81" s="31"/>
      <c r="D81" s="198">
        <f t="shared" ref="D81:E81" si="8">SUM(D63,D80)</f>
        <v>1353730</v>
      </c>
      <c r="E81" s="198">
        <f t="shared" si="8"/>
        <v>916377</v>
      </c>
      <c r="F81" s="198">
        <f t="shared" ref="F81:H81" si="9">SUM(F63,F80)</f>
        <v>635786</v>
      </c>
      <c r="G81" s="198">
        <f t="shared" si="9"/>
        <v>692206</v>
      </c>
      <c r="H81" s="198">
        <f t="shared" si="9"/>
        <v>244412</v>
      </c>
    </row>
    <row r="82" spans="1:8" x14ac:dyDescent="0.25">
      <c r="A82" s="139" t="s">
        <v>336</v>
      </c>
      <c r="B82" s="10" t="s">
        <v>224</v>
      </c>
      <c r="C82" s="22" t="s">
        <v>225</v>
      </c>
      <c r="D82" s="189">
        <v>117071</v>
      </c>
      <c r="E82" s="189">
        <v>124049</v>
      </c>
      <c r="F82" s="204">
        <v>143887</v>
      </c>
      <c r="G82" s="204">
        <v>156958</v>
      </c>
      <c r="H82" s="204">
        <v>156958</v>
      </c>
    </row>
    <row r="83" spans="1:8" x14ac:dyDescent="0.25">
      <c r="A83" s="139" t="s">
        <v>339</v>
      </c>
      <c r="B83" s="10" t="s">
        <v>226</v>
      </c>
      <c r="C83" s="22" t="s">
        <v>227</v>
      </c>
      <c r="D83" s="189"/>
      <c r="E83" s="189"/>
      <c r="F83" s="204"/>
      <c r="G83" s="204"/>
      <c r="H83" s="204"/>
    </row>
    <row r="84" spans="1:8" x14ac:dyDescent="0.25">
      <c r="A84" s="139" t="s">
        <v>342</v>
      </c>
      <c r="B84" s="10" t="s">
        <v>228</v>
      </c>
      <c r="C84" s="22" t="s">
        <v>229</v>
      </c>
      <c r="D84" s="189"/>
      <c r="E84" s="189"/>
      <c r="F84" s="204"/>
      <c r="G84" s="204"/>
      <c r="H84" s="204"/>
    </row>
    <row r="85" spans="1:8" x14ac:dyDescent="0.25">
      <c r="A85" s="139" t="s">
        <v>474</v>
      </c>
      <c r="B85" s="10" t="s">
        <v>230</v>
      </c>
      <c r="C85" s="22" t="s">
        <v>231</v>
      </c>
      <c r="D85" s="189"/>
      <c r="E85" s="189"/>
      <c r="F85" s="204"/>
      <c r="G85" s="204"/>
      <c r="H85" s="204"/>
    </row>
    <row r="86" spans="1:8" x14ac:dyDescent="0.25">
      <c r="A86" s="139" t="s">
        <v>347</v>
      </c>
      <c r="B86" s="10" t="s">
        <v>232</v>
      </c>
      <c r="C86" s="22" t="s">
        <v>233</v>
      </c>
      <c r="D86" s="189"/>
      <c r="E86" s="189"/>
      <c r="F86" s="204"/>
      <c r="G86" s="204"/>
      <c r="H86" s="204"/>
    </row>
    <row r="87" spans="1:8" x14ac:dyDescent="0.25">
      <c r="A87" s="139" t="s">
        <v>475</v>
      </c>
      <c r="B87" s="10" t="s">
        <v>234</v>
      </c>
      <c r="C87" s="22" t="s">
        <v>235</v>
      </c>
      <c r="D87" s="189">
        <v>28994</v>
      </c>
      <c r="E87" s="189">
        <v>41046</v>
      </c>
      <c r="F87" s="204">
        <v>24635</v>
      </c>
      <c r="G87" s="204">
        <v>28098</v>
      </c>
      <c r="H87" s="204">
        <v>28098</v>
      </c>
    </row>
    <row r="88" spans="1:8" x14ac:dyDescent="0.25">
      <c r="A88" s="139" t="s">
        <v>476</v>
      </c>
      <c r="B88" s="13" t="s">
        <v>236</v>
      </c>
      <c r="C88" s="23" t="s">
        <v>237</v>
      </c>
      <c r="D88" s="189">
        <f t="shared" ref="D88" si="10">SUM(D82:D87)</f>
        <v>146065</v>
      </c>
      <c r="E88" s="189">
        <v>165095</v>
      </c>
      <c r="F88" s="204">
        <f t="shared" ref="F88:G88" si="11">SUM(F82:F87)</f>
        <v>168522</v>
      </c>
      <c r="G88" s="204">
        <f t="shared" si="11"/>
        <v>185056</v>
      </c>
      <c r="H88" s="204">
        <f>SUM(H82:H87)</f>
        <v>185056</v>
      </c>
    </row>
    <row r="89" spans="1:8" x14ac:dyDescent="0.25">
      <c r="A89" s="139" t="s">
        <v>477</v>
      </c>
      <c r="B89" s="10" t="s">
        <v>238</v>
      </c>
      <c r="C89" s="22" t="s">
        <v>239</v>
      </c>
      <c r="D89" s="189"/>
      <c r="E89" s="189"/>
      <c r="F89" s="204"/>
      <c r="G89" s="204"/>
      <c r="H89" s="204"/>
    </row>
    <row r="90" spans="1:8" x14ac:dyDescent="0.25">
      <c r="A90" s="139" t="s">
        <v>478</v>
      </c>
      <c r="B90" s="10" t="s">
        <v>240</v>
      </c>
      <c r="C90" s="22" t="s">
        <v>241</v>
      </c>
      <c r="D90" s="189"/>
      <c r="E90" s="189"/>
      <c r="F90" s="204"/>
      <c r="G90" s="204"/>
      <c r="H90" s="204"/>
    </row>
    <row r="91" spans="1:8" x14ac:dyDescent="0.25">
      <c r="A91" s="139" t="s">
        <v>479</v>
      </c>
      <c r="B91" s="10" t="s">
        <v>242</v>
      </c>
      <c r="C91" s="22" t="s">
        <v>243</v>
      </c>
      <c r="D91" s="189"/>
      <c r="E91" s="189"/>
      <c r="F91" s="204"/>
      <c r="G91" s="204"/>
      <c r="H91" s="204"/>
    </row>
    <row r="92" spans="1:8" x14ac:dyDescent="0.25">
      <c r="A92" s="139" t="s">
        <v>480</v>
      </c>
      <c r="B92" s="10" t="s">
        <v>244</v>
      </c>
      <c r="C92" s="22" t="s">
        <v>245</v>
      </c>
      <c r="D92" s="189">
        <v>14689</v>
      </c>
      <c r="E92" s="189">
        <v>15080</v>
      </c>
      <c r="F92" s="204">
        <v>22140</v>
      </c>
      <c r="G92" s="204">
        <v>27153</v>
      </c>
      <c r="H92" s="204">
        <v>26929</v>
      </c>
    </row>
    <row r="93" spans="1:8" x14ac:dyDescent="0.25">
      <c r="A93" s="139" t="s">
        <v>481</v>
      </c>
      <c r="B93" s="10" t="s">
        <v>246</v>
      </c>
      <c r="C93" s="22" t="s">
        <v>247</v>
      </c>
      <c r="D93" s="189">
        <v>101192</v>
      </c>
      <c r="E93" s="189">
        <v>46281</v>
      </c>
      <c r="F93" s="204">
        <v>51500</v>
      </c>
      <c r="G93" s="204">
        <v>97949</v>
      </c>
      <c r="H93" s="204">
        <v>97617</v>
      </c>
    </row>
    <row r="94" spans="1:8" x14ac:dyDescent="0.25">
      <c r="A94" s="139" t="s">
        <v>482</v>
      </c>
      <c r="B94" s="10" t="s">
        <v>248</v>
      </c>
      <c r="C94" s="22" t="s">
        <v>249</v>
      </c>
      <c r="D94" s="189">
        <v>792</v>
      </c>
      <c r="E94" s="189">
        <v>1298</v>
      </c>
      <c r="F94" s="204">
        <v>650</v>
      </c>
      <c r="G94" s="204">
        <v>1407</v>
      </c>
      <c r="H94" s="204">
        <v>1400</v>
      </c>
    </row>
    <row r="95" spans="1:8" x14ac:dyDescent="0.25">
      <c r="A95" s="139" t="s">
        <v>483</v>
      </c>
      <c r="B95" s="13" t="s">
        <v>250</v>
      </c>
      <c r="C95" s="23" t="s">
        <v>251</v>
      </c>
      <c r="D95" s="189">
        <f>SUM(D89:D94)</f>
        <v>116673</v>
      </c>
      <c r="E95" s="189">
        <f>SUM(E89:E94)</f>
        <v>62659</v>
      </c>
      <c r="F95" s="204">
        <f>SUM(F89:F94)</f>
        <v>74290</v>
      </c>
      <c r="G95" s="204">
        <f>SUM(G89:G94)</f>
        <v>126509</v>
      </c>
      <c r="H95" s="204">
        <f>SUM(H89:H94)</f>
        <v>125946</v>
      </c>
    </row>
    <row r="96" spans="1:8" x14ac:dyDescent="0.25">
      <c r="A96" s="139" t="s">
        <v>484</v>
      </c>
      <c r="B96" s="14" t="s">
        <v>252</v>
      </c>
      <c r="C96" s="22" t="s">
        <v>253</v>
      </c>
      <c r="D96" s="189">
        <v>6</v>
      </c>
      <c r="E96" s="189">
        <v>10</v>
      </c>
      <c r="F96" s="204">
        <v>0</v>
      </c>
      <c r="G96" s="204">
        <v>3</v>
      </c>
      <c r="H96" s="204">
        <v>3</v>
      </c>
    </row>
    <row r="97" spans="1:8" x14ac:dyDescent="0.25">
      <c r="A97" s="139" t="s">
        <v>485</v>
      </c>
      <c r="B97" s="14" t="s">
        <v>254</v>
      </c>
      <c r="C97" s="22" t="s">
        <v>255</v>
      </c>
      <c r="D97" s="189">
        <v>8127</v>
      </c>
      <c r="E97" s="189">
        <v>7268</v>
      </c>
      <c r="F97" s="204">
        <v>7631</v>
      </c>
      <c r="G97" s="204">
        <v>7633</v>
      </c>
      <c r="H97" s="204">
        <v>7072</v>
      </c>
    </row>
    <row r="98" spans="1:8" x14ac:dyDescent="0.25">
      <c r="A98" s="139" t="s">
        <v>486</v>
      </c>
      <c r="B98" s="14" t="s">
        <v>256</v>
      </c>
      <c r="C98" s="22" t="s">
        <v>257</v>
      </c>
      <c r="D98" s="189">
        <v>1778</v>
      </c>
      <c r="E98" s="189">
        <v>834</v>
      </c>
      <c r="F98" s="204">
        <v>680</v>
      </c>
      <c r="G98" s="204">
        <v>680</v>
      </c>
      <c r="H98" s="204">
        <v>454</v>
      </c>
    </row>
    <row r="99" spans="1:8" x14ac:dyDescent="0.25">
      <c r="A99" s="139" t="s">
        <v>487</v>
      </c>
      <c r="B99" s="14" t="s">
        <v>258</v>
      </c>
      <c r="C99" s="22" t="s">
        <v>259</v>
      </c>
      <c r="D99" s="189"/>
      <c r="E99" s="189"/>
      <c r="F99" s="204"/>
      <c r="G99" s="204"/>
      <c r="H99" s="204"/>
    </row>
    <row r="100" spans="1:8" x14ac:dyDescent="0.25">
      <c r="A100" s="139" t="s">
        <v>488</v>
      </c>
      <c r="B100" s="14" t="s">
        <v>260</v>
      </c>
      <c r="C100" s="22" t="s">
        <v>261</v>
      </c>
      <c r="D100" s="189"/>
      <c r="E100" s="189"/>
      <c r="F100" s="204"/>
      <c r="G100" s="204"/>
      <c r="H100" s="204"/>
    </row>
    <row r="101" spans="1:8" x14ac:dyDescent="0.25">
      <c r="A101" s="139" t="s">
        <v>489</v>
      </c>
      <c r="B101" s="14" t="s">
        <v>262</v>
      </c>
      <c r="C101" s="22" t="s">
        <v>263</v>
      </c>
      <c r="D101" s="189">
        <v>2437</v>
      </c>
      <c r="E101" s="189">
        <v>3353</v>
      </c>
      <c r="F101" s="204">
        <v>1485</v>
      </c>
      <c r="G101" s="204">
        <v>1955</v>
      </c>
      <c r="H101" s="204">
        <v>1868</v>
      </c>
    </row>
    <row r="102" spans="1:8" x14ac:dyDescent="0.25">
      <c r="A102" s="139" t="s">
        <v>490</v>
      </c>
      <c r="B102" s="14" t="s">
        <v>264</v>
      </c>
      <c r="C102" s="22" t="s">
        <v>265</v>
      </c>
      <c r="D102" s="189"/>
      <c r="E102" s="189"/>
      <c r="F102" s="204">
        <v>419</v>
      </c>
      <c r="G102" s="204">
        <v>419</v>
      </c>
      <c r="H102" s="204">
        <v>0</v>
      </c>
    </row>
    <row r="103" spans="1:8" x14ac:dyDescent="0.25">
      <c r="A103" s="139" t="s">
        <v>491</v>
      </c>
      <c r="B103" s="124" t="s">
        <v>544</v>
      </c>
      <c r="C103" s="22" t="s">
        <v>543</v>
      </c>
      <c r="D103" s="189">
        <v>1055</v>
      </c>
      <c r="E103" s="189">
        <v>533</v>
      </c>
      <c r="F103" s="204">
        <v>350</v>
      </c>
      <c r="G103" s="204">
        <v>350</v>
      </c>
      <c r="H103" s="204">
        <v>89</v>
      </c>
    </row>
    <row r="104" spans="1:8" x14ac:dyDescent="0.25">
      <c r="A104" s="139" t="s">
        <v>458</v>
      </c>
      <c r="B104" s="14" t="s">
        <v>266</v>
      </c>
      <c r="C104" s="22" t="s">
        <v>267</v>
      </c>
      <c r="D104" s="189"/>
      <c r="E104" s="189"/>
      <c r="F104" s="204"/>
      <c r="G104" s="204"/>
      <c r="H104" s="204"/>
    </row>
    <row r="105" spans="1:8" x14ac:dyDescent="0.25">
      <c r="A105" s="139" t="s">
        <v>459</v>
      </c>
      <c r="B105" s="14" t="s">
        <v>523</v>
      </c>
      <c r="C105" s="22" t="s">
        <v>269</v>
      </c>
      <c r="D105" s="189">
        <v>183</v>
      </c>
      <c r="E105" s="189">
        <v>4705</v>
      </c>
      <c r="F105" s="204"/>
      <c r="G105" s="204"/>
      <c r="H105" s="204"/>
    </row>
    <row r="106" spans="1:8" x14ac:dyDescent="0.25">
      <c r="A106" s="139" t="s">
        <v>460</v>
      </c>
      <c r="B106" s="14" t="s">
        <v>268</v>
      </c>
      <c r="C106" s="22" t="s">
        <v>522</v>
      </c>
      <c r="D106" s="189">
        <v>226</v>
      </c>
      <c r="E106" s="189">
        <v>120</v>
      </c>
      <c r="F106" s="204">
        <v>0</v>
      </c>
      <c r="G106" s="204">
        <v>2070</v>
      </c>
      <c r="H106" s="204">
        <v>2071</v>
      </c>
    </row>
    <row r="107" spans="1:8" x14ac:dyDescent="0.25">
      <c r="A107" s="139" t="s">
        <v>492</v>
      </c>
      <c r="B107" s="16" t="s">
        <v>270</v>
      </c>
      <c r="C107" s="23" t="s">
        <v>271</v>
      </c>
      <c r="D107" s="189">
        <f>SUM(D96:D106)</f>
        <v>13812</v>
      </c>
      <c r="E107" s="189">
        <f>SUM(E96:E106)</f>
        <v>16823</v>
      </c>
      <c r="F107" s="204">
        <f>SUM(F96:F106)</f>
        <v>10565</v>
      </c>
      <c r="G107" s="204">
        <f t="shared" ref="G107:H107" si="12">SUM(G96:G106)</f>
        <v>13110</v>
      </c>
      <c r="H107" s="204">
        <f t="shared" si="12"/>
        <v>11557</v>
      </c>
    </row>
    <row r="108" spans="1:8" x14ac:dyDescent="0.25">
      <c r="A108" s="139" t="s">
        <v>494</v>
      </c>
      <c r="B108" s="10" t="s">
        <v>274</v>
      </c>
      <c r="C108" s="22" t="s">
        <v>524</v>
      </c>
      <c r="D108" s="189">
        <v>6393</v>
      </c>
      <c r="E108" s="189">
        <v>0</v>
      </c>
      <c r="F108" s="204"/>
      <c r="G108" s="204"/>
      <c r="H108" s="204"/>
    </row>
    <row r="109" spans="1:8" x14ac:dyDescent="0.25">
      <c r="A109" s="139" t="s">
        <v>495</v>
      </c>
      <c r="B109" s="14" t="s">
        <v>275</v>
      </c>
      <c r="C109" s="22" t="s">
        <v>525</v>
      </c>
      <c r="D109" s="189">
        <v>538</v>
      </c>
      <c r="E109" s="189">
        <v>679</v>
      </c>
      <c r="F109" s="204">
        <v>0</v>
      </c>
      <c r="G109" s="204">
        <v>2605</v>
      </c>
      <c r="H109" s="204">
        <v>1521</v>
      </c>
    </row>
    <row r="110" spans="1:8" x14ac:dyDescent="0.25">
      <c r="A110" s="139" t="s">
        <v>496</v>
      </c>
      <c r="B110" s="13" t="s">
        <v>276</v>
      </c>
      <c r="C110" s="23" t="s">
        <v>277</v>
      </c>
      <c r="D110" s="189">
        <f>SUM(D108:D109)</f>
        <v>6931</v>
      </c>
      <c r="E110" s="189">
        <f>SUM(E108:E109)</f>
        <v>679</v>
      </c>
      <c r="F110" s="204">
        <f>SUM(F108:F109)</f>
        <v>0</v>
      </c>
      <c r="G110" s="204">
        <f t="shared" ref="G110:H110" si="13">SUM(G108:G109)</f>
        <v>2605</v>
      </c>
      <c r="H110" s="204">
        <f t="shared" si="13"/>
        <v>1521</v>
      </c>
    </row>
    <row r="111" spans="1:8" ht="15.75" x14ac:dyDescent="0.25">
      <c r="A111" s="139" t="s">
        <v>497</v>
      </c>
      <c r="B111" s="19" t="s">
        <v>101</v>
      </c>
      <c r="C111" s="32"/>
      <c r="D111" s="199">
        <f>SUM(D110,D107,D95,D88)</f>
        <v>283481</v>
      </c>
      <c r="E111" s="199">
        <f>SUM(E110,E107,E95,E88)</f>
        <v>245256</v>
      </c>
      <c r="F111" s="199">
        <f>SUM(F110,F107,F95,F88)</f>
        <v>253377</v>
      </c>
      <c r="G111" s="199">
        <f>SUM(G110,G107,G95,G88)</f>
        <v>327280</v>
      </c>
      <c r="H111" s="199">
        <f>SUM(H110,H107,H95,H88)</f>
        <v>324080</v>
      </c>
    </row>
    <row r="112" spans="1:8" x14ac:dyDescent="0.25">
      <c r="A112" s="139" t="s">
        <v>498</v>
      </c>
      <c r="B112" s="10" t="s">
        <v>278</v>
      </c>
      <c r="C112" s="22" t="s">
        <v>279</v>
      </c>
      <c r="D112" s="189"/>
      <c r="E112" s="189">
        <v>417</v>
      </c>
      <c r="F112" s="204">
        <v>0</v>
      </c>
      <c r="G112" s="204">
        <v>19886</v>
      </c>
      <c r="H112" s="204">
        <v>19886</v>
      </c>
    </row>
    <row r="113" spans="1:8" x14ac:dyDescent="0.25">
      <c r="A113" s="139" t="s">
        <v>117</v>
      </c>
      <c r="B113" s="10" t="s">
        <v>280</v>
      </c>
      <c r="C113" s="22" t="s">
        <v>281</v>
      </c>
      <c r="D113" s="189"/>
      <c r="E113" s="189"/>
      <c r="F113" s="204"/>
      <c r="G113" s="204"/>
      <c r="H113" s="204"/>
    </row>
    <row r="114" spans="1:8" x14ac:dyDescent="0.25">
      <c r="A114" s="139" t="s">
        <v>120</v>
      </c>
      <c r="B114" s="10" t="s">
        <v>282</v>
      </c>
      <c r="C114" s="22" t="s">
        <v>283</v>
      </c>
      <c r="D114" s="189"/>
      <c r="E114" s="189"/>
      <c r="F114" s="204"/>
      <c r="G114" s="204"/>
      <c r="H114" s="204"/>
    </row>
    <row r="115" spans="1:8" x14ac:dyDescent="0.25">
      <c r="A115" s="139" t="s">
        <v>123</v>
      </c>
      <c r="B115" s="10" t="s">
        <v>284</v>
      </c>
      <c r="C115" s="22" t="s">
        <v>285</v>
      </c>
      <c r="D115" s="189"/>
      <c r="E115" s="189"/>
      <c r="F115" s="204"/>
      <c r="G115" s="204"/>
      <c r="H115" s="204"/>
    </row>
    <row r="116" spans="1:8" x14ac:dyDescent="0.25">
      <c r="A116" s="139" t="s">
        <v>499</v>
      </c>
      <c r="B116" s="10" t="s">
        <v>286</v>
      </c>
      <c r="C116" s="22" t="s">
        <v>287</v>
      </c>
      <c r="D116" s="189">
        <v>306451</v>
      </c>
      <c r="E116" s="189">
        <v>6000</v>
      </c>
      <c r="F116" s="204">
        <v>334162</v>
      </c>
      <c r="G116" s="204">
        <v>314276</v>
      </c>
      <c r="H116" s="204">
        <v>0</v>
      </c>
    </row>
    <row r="117" spans="1:8" x14ac:dyDescent="0.25">
      <c r="A117" s="139" t="s">
        <v>500</v>
      </c>
      <c r="B117" s="13" t="s">
        <v>288</v>
      </c>
      <c r="C117" s="23" t="s">
        <v>289</v>
      </c>
      <c r="D117" s="189">
        <f t="shared" ref="D117:E117" si="14">SUM(D112,D116)</f>
        <v>306451</v>
      </c>
      <c r="E117" s="189">
        <f t="shared" si="14"/>
        <v>6417</v>
      </c>
      <c r="F117" s="204">
        <f t="shared" ref="F117:H117" si="15">SUM(F112,F116)</f>
        <v>334162</v>
      </c>
      <c r="G117" s="204">
        <f t="shared" si="15"/>
        <v>334162</v>
      </c>
      <c r="H117" s="204">
        <f t="shared" si="15"/>
        <v>19886</v>
      </c>
    </row>
    <row r="118" spans="1:8" x14ac:dyDescent="0.25">
      <c r="A118" s="139" t="s">
        <v>461</v>
      </c>
      <c r="B118" s="14" t="s">
        <v>292</v>
      </c>
      <c r="C118" s="22" t="s">
        <v>293</v>
      </c>
      <c r="D118" s="189">
        <v>1134</v>
      </c>
      <c r="E118" s="189">
        <v>5118</v>
      </c>
      <c r="F118" s="204"/>
      <c r="G118" s="204">
        <v>34740</v>
      </c>
      <c r="H118" s="204">
        <v>17140</v>
      </c>
    </row>
    <row r="119" spans="1:8" x14ac:dyDescent="0.25">
      <c r="A119" s="139" t="s">
        <v>462</v>
      </c>
      <c r="B119" s="14" t="s">
        <v>294</v>
      </c>
      <c r="C119" s="22" t="s">
        <v>295</v>
      </c>
      <c r="D119" s="189">
        <v>390</v>
      </c>
      <c r="E119" s="189">
        <v>0</v>
      </c>
      <c r="F119" s="204">
        <v>0</v>
      </c>
      <c r="G119" s="204">
        <v>197</v>
      </c>
      <c r="H119" s="204">
        <v>197</v>
      </c>
    </row>
    <row r="120" spans="1:8" x14ac:dyDescent="0.25">
      <c r="A120" s="139" t="s">
        <v>463</v>
      </c>
      <c r="B120" s="13" t="s">
        <v>300</v>
      </c>
      <c r="C120" s="23" t="s">
        <v>301</v>
      </c>
      <c r="D120" s="189">
        <f>SUM(D118:D119)</f>
        <v>1524</v>
      </c>
      <c r="E120" s="189">
        <f>SUM(E118:E119)</f>
        <v>5118</v>
      </c>
      <c r="F120" s="204"/>
      <c r="G120" s="204">
        <f>SUM(G118:G119)</f>
        <v>34937</v>
      </c>
      <c r="H120" s="204">
        <f>SUM(H118:H119)</f>
        <v>17337</v>
      </c>
    </row>
    <row r="121" spans="1:8" x14ac:dyDescent="0.25">
      <c r="A121" s="139" t="s">
        <v>464</v>
      </c>
      <c r="B121" s="10" t="s">
        <v>302</v>
      </c>
      <c r="C121" s="22" t="s">
        <v>526</v>
      </c>
      <c r="D121" s="189">
        <v>34478</v>
      </c>
      <c r="E121" s="189">
        <v>201</v>
      </c>
      <c r="F121" s="204">
        <v>100</v>
      </c>
      <c r="G121" s="204">
        <v>131</v>
      </c>
      <c r="H121" s="204">
        <v>131</v>
      </c>
    </row>
    <row r="122" spans="1:8" x14ac:dyDescent="0.25">
      <c r="A122" s="139" t="s">
        <v>465</v>
      </c>
      <c r="B122" s="14" t="s">
        <v>303</v>
      </c>
      <c r="C122" s="22" t="s">
        <v>527</v>
      </c>
      <c r="D122" s="189"/>
      <c r="E122" s="189">
        <v>30</v>
      </c>
      <c r="F122" s="204">
        <v>0</v>
      </c>
      <c r="G122" s="204">
        <v>59</v>
      </c>
      <c r="H122" s="204">
        <v>59</v>
      </c>
    </row>
    <row r="123" spans="1:8" x14ac:dyDescent="0.25">
      <c r="A123" s="139" t="s">
        <v>466</v>
      </c>
      <c r="B123" s="13" t="s">
        <v>304</v>
      </c>
      <c r="C123" s="23" t="s">
        <v>305</v>
      </c>
      <c r="D123" s="189">
        <f>SUM(D121:D122)</f>
        <v>34478</v>
      </c>
      <c r="E123" s="189">
        <f>SUM(E121:E122)</f>
        <v>231</v>
      </c>
      <c r="F123" s="204">
        <f>SUM(F121:F122)</f>
        <v>100</v>
      </c>
      <c r="G123" s="204">
        <f>SUM(G121:G122)</f>
        <v>190</v>
      </c>
      <c r="H123" s="204">
        <f>SUM(H121:H122)</f>
        <v>190</v>
      </c>
    </row>
    <row r="124" spans="1:8" ht="15.75" x14ac:dyDescent="0.25">
      <c r="A124" s="139" t="s">
        <v>467</v>
      </c>
      <c r="B124" s="19" t="s">
        <v>169</v>
      </c>
      <c r="C124" s="32"/>
      <c r="D124" s="199">
        <f>SUM(D117,D120,D123)</f>
        <v>342453</v>
      </c>
      <c r="E124" s="199">
        <f>SUM(E117,E120,E123)</f>
        <v>11766</v>
      </c>
      <c r="F124" s="199">
        <f>SUM(F117,F120,F123)</f>
        <v>334262</v>
      </c>
      <c r="G124" s="199">
        <f>SUM(G117,G120,G123)</f>
        <v>369289</v>
      </c>
      <c r="H124" s="199">
        <f>SUM(H117,H120,H123)</f>
        <v>37413</v>
      </c>
    </row>
    <row r="125" spans="1:8" ht="15.75" x14ac:dyDescent="0.25">
      <c r="A125" s="139" t="s">
        <v>468</v>
      </c>
      <c r="B125" s="33" t="s">
        <v>306</v>
      </c>
      <c r="C125" s="24" t="s">
        <v>307</v>
      </c>
      <c r="D125" s="200">
        <f>SUM(D111,D124)</f>
        <v>625934</v>
      </c>
      <c r="E125" s="200">
        <f>SUM(E111,E124)</f>
        <v>257022</v>
      </c>
      <c r="F125" s="200">
        <f>SUM(F111,F124)</f>
        <v>587639</v>
      </c>
      <c r="G125" s="200">
        <f>SUM(G111,G124)</f>
        <v>696569</v>
      </c>
      <c r="H125" s="200">
        <f>SUM(H111,H124)</f>
        <v>361493</v>
      </c>
    </row>
    <row r="126" spans="1:8" ht="15.75" x14ac:dyDescent="0.25">
      <c r="A126" s="139" t="s">
        <v>469</v>
      </c>
      <c r="B126" s="145" t="s">
        <v>308</v>
      </c>
      <c r="C126" s="146"/>
      <c r="D126" s="201">
        <f t="shared" ref="D126:E126" si="16">D111-D38</f>
        <v>31772</v>
      </c>
      <c r="E126" s="201">
        <f t="shared" si="16"/>
        <v>45338</v>
      </c>
      <c r="F126" s="201">
        <f>F111-F38</f>
        <v>-6041</v>
      </c>
      <c r="G126" s="201">
        <f t="shared" ref="G126:H126" si="17">G111-G38</f>
        <v>12055</v>
      </c>
      <c r="H126" s="201">
        <f t="shared" si="17"/>
        <v>121568</v>
      </c>
    </row>
    <row r="127" spans="1:8" ht="15.75" x14ac:dyDescent="0.25">
      <c r="A127" s="139" t="s">
        <v>470</v>
      </c>
      <c r="B127" s="145" t="s">
        <v>309</v>
      </c>
      <c r="C127" s="146"/>
      <c r="D127" s="201">
        <f t="shared" ref="D127:E127" si="18">D124-D62</f>
        <v>-9298</v>
      </c>
      <c r="E127" s="201">
        <f t="shared" si="18"/>
        <v>-23434</v>
      </c>
      <c r="F127" s="201">
        <f>F124-F62</f>
        <v>-42106</v>
      </c>
      <c r="G127" s="201">
        <f t="shared" ref="G127:H127" si="19">G124-G62</f>
        <v>-7692</v>
      </c>
      <c r="H127" s="201">
        <f t="shared" si="19"/>
        <v>-4487</v>
      </c>
    </row>
    <row r="128" spans="1:8" ht="15.75" x14ac:dyDescent="0.25">
      <c r="A128" s="139" t="s">
        <v>501</v>
      </c>
      <c r="B128" s="145" t="s">
        <v>535</v>
      </c>
      <c r="C128" s="146"/>
      <c r="D128" s="201">
        <f t="shared" ref="D128:E128" si="20">D144-D80</f>
        <v>123646</v>
      </c>
      <c r="E128" s="201">
        <f t="shared" si="20"/>
        <v>84707</v>
      </c>
      <c r="F128" s="201">
        <f>F144-F80</f>
        <v>106000</v>
      </c>
      <c r="G128" s="201">
        <f t="shared" ref="G128:H128" si="21">G144-G80</f>
        <v>136971</v>
      </c>
      <c r="H128" s="201">
        <f t="shared" si="21"/>
        <v>115030</v>
      </c>
    </row>
    <row r="129" spans="1:8" s="144" customFormat="1" x14ac:dyDescent="0.25">
      <c r="A129" s="139" t="s">
        <v>502</v>
      </c>
      <c r="B129" s="10" t="s">
        <v>529</v>
      </c>
      <c r="C129" s="22" t="s">
        <v>528</v>
      </c>
      <c r="D129" s="189">
        <v>7990</v>
      </c>
      <c r="E129" s="189">
        <v>0</v>
      </c>
      <c r="F129" s="189"/>
      <c r="G129" s="189"/>
      <c r="H129" s="189"/>
    </row>
    <row r="130" spans="1:8" x14ac:dyDescent="0.25">
      <c r="A130" s="139" t="s">
        <v>503</v>
      </c>
      <c r="B130" s="35" t="s">
        <v>310</v>
      </c>
      <c r="C130" s="36" t="s">
        <v>311</v>
      </c>
      <c r="D130" s="189">
        <f>SUM(D129)</f>
        <v>7990</v>
      </c>
      <c r="E130" s="189">
        <f>SUM(E129)</f>
        <v>0</v>
      </c>
      <c r="F130" s="189"/>
      <c r="G130" s="189"/>
      <c r="H130" s="189"/>
    </row>
    <row r="131" spans="1:8" x14ac:dyDescent="0.25">
      <c r="A131" s="139" t="s">
        <v>504</v>
      </c>
      <c r="B131" s="37" t="s">
        <v>312</v>
      </c>
      <c r="C131" s="36" t="s">
        <v>313</v>
      </c>
      <c r="D131" s="189"/>
      <c r="E131" s="189"/>
      <c r="F131" s="189">
        <v>0</v>
      </c>
      <c r="G131" s="189">
        <v>21941</v>
      </c>
      <c r="H131" s="189"/>
    </row>
    <row r="132" spans="1:8" x14ac:dyDescent="0.25">
      <c r="A132" s="139" t="s">
        <v>505</v>
      </c>
      <c r="B132" s="10" t="s">
        <v>530</v>
      </c>
      <c r="C132" s="10" t="s">
        <v>314</v>
      </c>
      <c r="D132" s="189">
        <v>167034</v>
      </c>
      <c r="E132" s="189">
        <v>138130</v>
      </c>
      <c r="F132" s="189">
        <v>106000</v>
      </c>
      <c r="G132" s="189">
        <v>106611</v>
      </c>
      <c r="H132" s="189">
        <v>106611</v>
      </c>
    </row>
    <row r="133" spans="1:8" x14ac:dyDescent="0.25">
      <c r="A133" s="139" t="s">
        <v>506</v>
      </c>
      <c r="B133" s="10" t="s">
        <v>531</v>
      </c>
      <c r="C133" s="10" t="s">
        <v>315</v>
      </c>
      <c r="D133" s="189"/>
      <c r="E133" s="189"/>
      <c r="F133" s="189"/>
      <c r="G133" s="189"/>
      <c r="H133" s="189"/>
    </row>
    <row r="134" spans="1:8" x14ac:dyDescent="0.25">
      <c r="A134" s="139" t="s">
        <v>507</v>
      </c>
      <c r="B134" s="36" t="s">
        <v>316</v>
      </c>
      <c r="C134" s="36" t="s">
        <v>317</v>
      </c>
      <c r="D134" s="189">
        <f>SUM(D132)</f>
        <v>167034</v>
      </c>
      <c r="E134" s="189">
        <f>SUM(E132:E133)</f>
        <v>138130</v>
      </c>
      <c r="F134" s="189">
        <f>SUM(F132:F133)</f>
        <v>106000</v>
      </c>
      <c r="G134" s="189">
        <f>SUM(G132:G133)</f>
        <v>106611</v>
      </c>
      <c r="H134" s="189">
        <f>SUM(H132:H133)</f>
        <v>106611</v>
      </c>
    </row>
    <row r="135" spans="1:8" x14ac:dyDescent="0.25">
      <c r="A135" s="139" t="s">
        <v>508</v>
      </c>
      <c r="B135" s="26" t="s">
        <v>318</v>
      </c>
      <c r="C135" s="10" t="s">
        <v>319</v>
      </c>
      <c r="D135" s="189">
        <v>6892</v>
      </c>
      <c r="E135" s="189">
        <v>9836</v>
      </c>
      <c r="F135" s="189"/>
      <c r="G135" s="189">
        <v>8419</v>
      </c>
      <c r="H135" s="189">
        <v>8419</v>
      </c>
    </row>
    <row r="136" spans="1:8" x14ac:dyDescent="0.25">
      <c r="A136" s="139" t="s">
        <v>509</v>
      </c>
      <c r="B136" s="26" t="s">
        <v>532</v>
      </c>
      <c r="C136" s="10" t="s">
        <v>324</v>
      </c>
      <c r="D136" s="189">
        <v>692000</v>
      </c>
      <c r="E136" s="189">
        <v>618000</v>
      </c>
      <c r="F136" s="189"/>
      <c r="G136" s="189"/>
      <c r="H136" s="189"/>
    </row>
    <row r="137" spans="1:8" x14ac:dyDescent="0.25">
      <c r="A137" s="139" t="s">
        <v>510</v>
      </c>
      <c r="B137" s="35" t="s">
        <v>327</v>
      </c>
      <c r="C137" s="36" t="s">
        <v>328</v>
      </c>
      <c r="D137" s="189">
        <f>SUM(D130,D131,D134,D135,D136,)</f>
        <v>873916</v>
      </c>
      <c r="E137" s="189">
        <f>SUM(E130,E131,E134,E135,E136,)</f>
        <v>765966</v>
      </c>
      <c r="F137" s="189">
        <f>SUM(F130,F131,F134,F135,F136,)</f>
        <v>106000</v>
      </c>
      <c r="G137" s="189">
        <f t="shared" ref="G137:H137" si="22">SUM(G130,G131,G134,G135,G136,)</f>
        <v>136971</v>
      </c>
      <c r="H137" s="189">
        <f t="shared" si="22"/>
        <v>115030</v>
      </c>
    </row>
    <row r="138" spans="1:8" x14ac:dyDescent="0.25">
      <c r="A138" s="139" t="s">
        <v>511</v>
      </c>
      <c r="B138" s="14" t="s">
        <v>329</v>
      </c>
      <c r="C138" s="10" t="s">
        <v>330</v>
      </c>
      <c r="D138" s="189"/>
      <c r="E138" s="189"/>
      <c r="F138" s="189"/>
      <c r="G138" s="189"/>
      <c r="H138" s="189"/>
    </row>
    <row r="139" spans="1:8" x14ac:dyDescent="0.25">
      <c r="A139" s="139" t="s">
        <v>512</v>
      </c>
      <c r="B139" s="14" t="s">
        <v>331</v>
      </c>
      <c r="C139" s="10" t="s">
        <v>332</v>
      </c>
      <c r="D139" s="189"/>
      <c r="E139" s="189"/>
      <c r="F139" s="189"/>
      <c r="G139" s="189"/>
      <c r="H139" s="189"/>
    </row>
    <row r="140" spans="1:8" x14ac:dyDescent="0.25">
      <c r="A140" s="139" t="s">
        <v>513</v>
      </c>
      <c r="B140" s="26" t="s">
        <v>334</v>
      </c>
      <c r="C140" s="10" t="s">
        <v>335</v>
      </c>
      <c r="D140" s="189"/>
      <c r="E140" s="189"/>
      <c r="F140" s="189"/>
      <c r="G140" s="189"/>
      <c r="H140" s="189"/>
    </row>
    <row r="141" spans="1:8" x14ac:dyDescent="0.25">
      <c r="A141" s="139" t="s">
        <v>514</v>
      </c>
      <c r="B141" s="26" t="s">
        <v>337</v>
      </c>
      <c r="C141" s="10" t="s">
        <v>338</v>
      </c>
      <c r="D141" s="189"/>
      <c r="E141" s="189"/>
      <c r="F141" s="189"/>
      <c r="G141" s="189"/>
      <c r="H141" s="189"/>
    </row>
    <row r="142" spans="1:8" x14ac:dyDescent="0.25">
      <c r="A142" s="139" t="s">
        <v>515</v>
      </c>
      <c r="B142" s="37" t="s">
        <v>340</v>
      </c>
      <c r="C142" s="36" t="s">
        <v>341</v>
      </c>
      <c r="D142" s="189"/>
      <c r="E142" s="189"/>
      <c r="F142" s="189"/>
      <c r="G142" s="189"/>
      <c r="H142" s="189"/>
    </row>
    <row r="143" spans="1:8" x14ac:dyDescent="0.25">
      <c r="A143" s="139" t="s">
        <v>533</v>
      </c>
      <c r="B143" s="35" t="s">
        <v>343</v>
      </c>
      <c r="C143" s="36" t="s">
        <v>344</v>
      </c>
      <c r="D143" s="189"/>
      <c r="E143" s="189"/>
      <c r="F143" s="189"/>
      <c r="G143" s="189"/>
      <c r="H143" s="189"/>
    </row>
    <row r="144" spans="1:8" ht="15.75" x14ac:dyDescent="0.25">
      <c r="A144" s="139" t="s">
        <v>534</v>
      </c>
      <c r="B144" s="28" t="s">
        <v>345</v>
      </c>
      <c r="C144" s="29" t="s">
        <v>346</v>
      </c>
      <c r="D144" s="200">
        <f t="shared" ref="D144:E144" si="23">SUM(D137,D142,D143)</f>
        <v>873916</v>
      </c>
      <c r="E144" s="200">
        <f t="shared" si="23"/>
        <v>765966</v>
      </c>
      <c r="F144" s="200">
        <f t="shared" ref="F144:G144" si="24">SUM(F137,F142,F143)</f>
        <v>106000</v>
      </c>
      <c r="G144" s="200">
        <f t="shared" si="24"/>
        <v>136971</v>
      </c>
      <c r="H144" s="200">
        <f>SUM(H137,H142,H143)</f>
        <v>115030</v>
      </c>
    </row>
    <row r="145" spans="1:8" ht="15.75" x14ac:dyDescent="0.25">
      <c r="A145" s="139" t="s">
        <v>536</v>
      </c>
      <c r="B145" s="30" t="s">
        <v>348</v>
      </c>
      <c r="C145" s="31"/>
      <c r="D145" s="202">
        <f>SUM(D125,D144)</f>
        <v>1499850</v>
      </c>
      <c r="E145" s="202">
        <f>SUM(E125,E144)</f>
        <v>1022988</v>
      </c>
      <c r="F145" s="202">
        <f>SUM(F125,F144)</f>
        <v>693639</v>
      </c>
      <c r="G145" s="202">
        <f>SUM(G125,G144)</f>
        <v>833540</v>
      </c>
      <c r="H145" s="202">
        <f>SUM(H125,H144)</f>
        <v>476523</v>
      </c>
    </row>
  </sheetData>
  <mergeCells count="3">
    <mergeCell ref="B1:H1"/>
    <mergeCell ref="B2:H2"/>
    <mergeCell ref="E3:H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D43"/>
  <sheetViews>
    <sheetView workbookViewId="0">
      <selection activeCell="C5" sqref="C5"/>
    </sheetView>
  </sheetViews>
  <sheetFormatPr defaultRowHeight="15.75" x14ac:dyDescent="0.25"/>
  <cols>
    <col min="1" max="1" width="74.7109375" style="38" customWidth="1"/>
    <col min="2" max="2" width="15.42578125" style="38" customWidth="1"/>
    <col min="3" max="3" width="14" style="38" customWidth="1"/>
    <col min="4" max="4" width="14.5703125" style="38" customWidth="1"/>
    <col min="5" max="256" width="9.140625" style="38"/>
    <col min="257" max="257" width="74.7109375" style="38" customWidth="1"/>
    <col min="258" max="258" width="15.42578125" style="38" customWidth="1"/>
    <col min="259" max="259" width="14" style="38" customWidth="1"/>
    <col min="260" max="260" width="14.5703125" style="38" customWidth="1"/>
    <col min="261" max="512" width="9.140625" style="38"/>
    <col min="513" max="513" width="74.7109375" style="38" customWidth="1"/>
    <col min="514" max="514" width="15.42578125" style="38" customWidth="1"/>
    <col min="515" max="515" width="14" style="38" customWidth="1"/>
    <col min="516" max="516" width="14.5703125" style="38" customWidth="1"/>
    <col min="517" max="768" width="9.140625" style="38"/>
    <col min="769" max="769" width="74.7109375" style="38" customWidth="1"/>
    <col min="770" max="770" width="15.42578125" style="38" customWidth="1"/>
    <col min="771" max="771" width="14" style="38" customWidth="1"/>
    <col min="772" max="772" width="14.5703125" style="38" customWidth="1"/>
    <col min="773" max="1024" width="9.140625" style="38"/>
    <col min="1025" max="1025" width="74.7109375" style="38" customWidth="1"/>
    <col min="1026" max="1026" width="15.42578125" style="38" customWidth="1"/>
    <col min="1027" max="1027" width="14" style="38" customWidth="1"/>
    <col min="1028" max="1028" width="14.5703125" style="38" customWidth="1"/>
    <col min="1029" max="1280" width="9.140625" style="38"/>
    <col min="1281" max="1281" width="74.7109375" style="38" customWidth="1"/>
    <col min="1282" max="1282" width="15.42578125" style="38" customWidth="1"/>
    <col min="1283" max="1283" width="14" style="38" customWidth="1"/>
    <col min="1284" max="1284" width="14.5703125" style="38" customWidth="1"/>
    <col min="1285" max="1536" width="9.140625" style="38"/>
    <col min="1537" max="1537" width="74.7109375" style="38" customWidth="1"/>
    <col min="1538" max="1538" width="15.42578125" style="38" customWidth="1"/>
    <col min="1539" max="1539" width="14" style="38" customWidth="1"/>
    <col min="1540" max="1540" width="14.5703125" style="38" customWidth="1"/>
    <col min="1541" max="1792" width="9.140625" style="38"/>
    <col min="1793" max="1793" width="74.7109375" style="38" customWidth="1"/>
    <col min="1794" max="1794" width="15.42578125" style="38" customWidth="1"/>
    <col min="1795" max="1795" width="14" style="38" customWidth="1"/>
    <col min="1796" max="1796" width="14.5703125" style="38" customWidth="1"/>
    <col min="1797" max="2048" width="9.140625" style="38"/>
    <col min="2049" max="2049" width="74.7109375" style="38" customWidth="1"/>
    <col min="2050" max="2050" width="15.42578125" style="38" customWidth="1"/>
    <col min="2051" max="2051" width="14" style="38" customWidth="1"/>
    <col min="2052" max="2052" width="14.5703125" style="38" customWidth="1"/>
    <col min="2053" max="2304" width="9.140625" style="38"/>
    <col min="2305" max="2305" width="74.7109375" style="38" customWidth="1"/>
    <col min="2306" max="2306" width="15.42578125" style="38" customWidth="1"/>
    <col min="2307" max="2307" width="14" style="38" customWidth="1"/>
    <col min="2308" max="2308" width="14.5703125" style="38" customWidth="1"/>
    <col min="2309" max="2560" width="9.140625" style="38"/>
    <col min="2561" max="2561" width="74.7109375" style="38" customWidth="1"/>
    <col min="2562" max="2562" width="15.42578125" style="38" customWidth="1"/>
    <col min="2563" max="2563" width="14" style="38" customWidth="1"/>
    <col min="2564" max="2564" width="14.5703125" style="38" customWidth="1"/>
    <col min="2565" max="2816" width="9.140625" style="38"/>
    <col min="2817" max="2817" width="74.7109375" style="38" customWidth="1"/>
    <col min="2818" max="2818" width="15.42578125" style="38" customWidth="1"/>
    <col min="2819" max="2819" width="14" style="38" customWidth="1"/>
    <col min="2820" max="2820" width="14.5703125" style="38" customWidth="1"/>
    <col min="2821" max="3072" width="9.140625" style="38"/>
    <col min="3073" max="3073" width="74.7109375" style="38" customWidth="1"/>
    <col min="3074" max="3074" width="15.42578125" style="38" customWidth="1"/>
    <col min="3075" max="3075" width="14" style="38" customWidth="1"/>
    <col min="3076" max="3076" width="14.5703125" style="38" customWidth="1"/>
    <col min="3077" max="3328" width="9.140625" style="38"/>
    <col min="3329" max="3329" width="74.7109375" style="38" customWidth="1"/>
    <col min="3330" max="3330" width="15.42578125" style="38" customWidth="1"/>
    <col min="3331" max="3331" width="14" style="38" customWidth="1"/>
    <col min="3332" max="3332" width="14.5703125" style="38" customWidth="1"/>
    <col min="3333" max="3584" width="9.140625" style="38"/>
    <col min="3585" max="3585" width="74.7109375" style="38" customWidth="1"/>
    <col min="3586" max="3586" width="15.42578125" style="38" customWidth="1"/>
    <col min="3587" max="3587" width="14" style="38" customWidth="1"/>
    <col min="3588" max="3588" width="14.5703125" style="38" customWidth="1"/>
    <col min="3589" max="3840" width="9.140625" style="38"/>
    <col min="3841" max="3841" width="74.7109375" style="38" customWidth="1"/>
    <col min="3842" max="3842" width="15.42578125" style="38" customWidth="1"/>
    <col min="3843" max="3843" width="14" style="38" customWidth="1"/>
    <col min="3844" max="3844" width="14.5703125" style="38" customWidth="1"/>
    <col min="3845" max="4096" width="9.140625" style="38"/>
    <col min="4097" max="4097" width="74.7109375" style="38" customWidth="1"/>
    <col min="4098" max="4098" width="15.42578125" style="38" customWidth="1"/>
    <col min="4099" max="4099" width="14" style="38" customWidth="1"/>
    <col min="4100" max="4100" width="14.5703125" style="38" customWidth="1"/>
    <col min="4101" max="4352" width="9.140625" style="38"/>
    <col min="4353" max="4353" width="74.7109375" style="38" customWidth="1"/>
    <col min="4354" max="4354" width="15.42578125" style="38" customWidth="1"/>
    <col min="4355" max="4355" width="14" style="38" customWidth="1"/>
    <col min="4356" max="4356" width="14.5703125" style="38" customWidth="1"/>
    <col min="4357" max="4608" width="9.140625" style="38"/>
    <col min="4609" max="4609" width="74.7109375" style="38" customWidth="1"/>
    <col min="4610" max="4610" width="15.42578125" style="38" customWidth="1"/>
    <col min="4611" max="4611" width="14" style="38" customWidth="1"/>
    <col min="4612" max="4612" width="14.5703125" style="38" customWidth="1"/>
    <col min="4613" max="4864" width="9.140625" style="38"/>
    <col min="4865" max="4865" width="74.7109375" style="38" customWidth="1"/>
    <col min="4866" max="4866" width="15.42578125" style="38" customWidth="1"/>
    <col min="4867" max="4867" width="14" style="38" customWidth="1"/>
    <col min="4868" max="4868" width="14.5703125" style="38" customWidth="1"/>
    <col min="4869" max="5120" width="9.140625" style="38"/>
    <col min="5121" max="5121" width="74.7109375" style="38" customWidth="1"/>
    <col min="5122" max="5122" width="15.42578125" style="38" customWidth="1"/>
    <col min="5123" max="5123" width="14" style="38" customWidth="1"/>
    <col min="5124" max="5124" width="14.5703125" style="38" customWidth="1"/>
    <col min="5125" max="5376" width="9.140625" style="38"/>
    <col min="5377" max="5377" width="74.7109375" style="38" customWidth="1"/>
    <col min="5378" max="5378" width="15.42578125" style="38" customWidth="1"/>
    <col min="5379" max="5379" width="14" style="38" customWidth="1"/>
    <col min="5380" max="5380" width="14.5703125" style="38" customWidth="1"/>
    <col min="5381" max="5632" width="9.140625" style="38"/>
    <col min="5633" max="5633" width="74.7109375" style="38" customWidth="1"/>
    <col min="5634" max="5634" width="15.42578125" style="38" customWidth="1"/>
    <col min="5635" max="5635" width="14" style="38" customWidth="1"/>
    <col min="5636" max="5636" width="14.5703125" style="38" customWidth="1"/>
    <col min="5637" max="5888" width="9.140625" style="38"/>
    <col min="5889" max="5889" width="74.7109375" style="38" customWidth="1"/>
    <col min="5890" max="5890" width="15.42578125" style="38" customWidth="1"/>
    <col min="5891" max="5891" width="14" style="38" customWidth="1"/>
    <col min="5892" max="5892" width="14.5703125" style="38" customWidth="1"/>
    <col min="5893" max="6144" width="9.140625" style="38"/>
    <col min="6145" max="6145" width="74.7109375" style="38" customWidth="1"/>
    <col min="6146" max="6146" width="15.42578125" style="38" customWidth="1"/>
    <col min="6147" max="6147" width="14" style="38" customWidth="1"/>
    <col min="6148" max="6148" width="14.5703125" style="38" customWidth="1"/>
    <col min="6149" max="6400" width="9.140625" style="38"/>
    <col min="6401" max="6401" width="74.7109375" style="38" customWidth="1"/>
    <col min="6402" max="6402" width="15.42578125" style="38" customWidth="1"/>
    <col min="6403" max="6403" width="14" style="38" customWidth="1"/>
    <col min="6404" max="6404" width="14.5703125" style="38" customWidth="1"/>
    <col min="6405" max="6656" width="9.140625" style="38"/>
    <col min="6657" max="6657" width="74.7109375" style="38" customWidth="1"/>
    <col min="6658" max="6658" width="15.42578125" style="38" customWidth="1"/>
    <col min="6659" max="6659" width="14" style="38" customWidth="1"/>
    <col min="6660" max="6660" width="14.5703125" style="38" customWidth="1"/>
    <col min="6661" max="6912" width="9.140625" style="38"/>
    <col min="6913" max="6913" width="74.7109375" style="38" customWidth="1"/>
    <col min="6914" max="6914" width="15.42578125" style="38" customWidth="1"/>
    <col min="6915" max="6915" width="14" style="38" customWidth="1"/>
    <col min="6916" max="6916" width="14.5703125" style="38" customWidth="1"/>
    <col min="6917" max="7168" width="9.140625" style="38"/>
    <col min="7169" max="7169" width="74.7109375" style="38" customWidth="1"/>
    <col min="7170" max="7170" width="15.42578125" style="38" customWidth="1"/>
    <col min="7171" max="7171" width="14" style="38" customWidth="1"/>
    <col min="7172" max="7172" width="14.5703125" style="38" customWidth="1"/>
    <col min="7173" max="7424" width="9.140625" style="38"/>
    <col min="7425" max="7425" width="74.7109375" style="38" customWidth="1"/>
    <col min="7426" max="7426" width="15.42578125" style="38" customWidth="1"/>
    <col min="7427" max="7427" width="14" style="38" customWidth="1"/>
    <col min="7428" max="7428" width="14.5703125" style="38" customWidth="1"/>
    <col min="7429" max="7680" width="9.140625" style="38"/>
    <col min="7681" max="7681" width="74.7109375" style="38" customWidth="1"/>
    <col min="7682" max="7682" width="15.42578125" style="38" customWidth="1"/>
    <col min="7683" max="7683" width="14" style="38" customWidth="1"/>
    <col min="7684" max="7684" width="14.5703125" style="38" customWidth="1"/>
    <col min="7685" max="7936" width="9.140625" style="38"/>
    <col min="7937" max="7937" width="74.7109375" style="38" customWidth="1"/>
    <col min="7938" max="7938" width="15.42578125" style="38" customWidth="1"/>
    <col min="7939" max="7939" width="14" style="38" customWidth="1"/>
    <col min="7940" max="7940" width="14.5703125" style="38" customWidth="1"/>
    <col min="7941" max="8192" width="9.140625" style="38"/>
    <col min="8193" max="8193" width="74.7109375" style="38" customWidth="1"/>
    <col min="8194" max="8194" width="15.42578125" style="38" customWidth="1"/>
    <col min="8195" max="8195" width="14" style="38" customWidth="1"/>
    <col min="8196" max="8196" width="14.5703125" style="38" customWidth="1"/>
    <col min="8197" max="8448" width="9.140625" style="38"/>
    <col min="8449" max="8449" width="74.7109375" style="38" customWidth="1"/>
    <col min="8450" max="8450" width="15.42578125" style="38" customWidth="1"/>
    <col min="8451" max="8451" width="14" style="38" customWidth="1"/>
    <col min="8452" max="8452" width="14.5703125" style="38" customWidth="1"/>
    <col min="8453" max="8704" width="9.140625" style="38"/>
    <col min="8705" max="8705" width="74.7109375" style="38" customWidth="1"/>
    <col min="8706" max="8706" width="15.42578125" style="38" customWidth="1"/>
    <col min="8707" max="8707" width="14" style="38" customWidth="1"/>
    <col min="8708" max="8708" width="14.5703125" style="38" customWidth="1"/>
    <col min="8709" max="8960" width="9.140625" style="38"/>
    <col min="8961" max="8961" width="74.7109375" style="38" customWidth="1"/>
    <col min="8962" max="8962" width="15.42578125" style="38" customWidth="1"/>
    <col min="8963" max="8963" width="14" style="38" customWidth="1"/>
    <col min="8964" max="8964" width="14.5703125" style="38" customWidth="1"/>
    <col min="8965" max="9216" width="9.140625" style="38"/>
    <col min="9217" max="9217" width="74.7109375" style="38" customWidth="1"/>
    <col min="9218" max="9218" width="15.42578125" style="38" customWidth="1"/>
    <col min="9219" max="9219" width="14" style="38" customWidth="1"/>
    <col min="9220" max="9220" width="14.5703125" style="38" customWidth="1"/>
    <col min="9221" max="9472" width="9.140625" style="38"/>
    <col min="9473" max="9473" width="74.7109375" style="38" customWidth="1"/>
    <col min="9474" max="9474" width="15.42578125" style="38" customWidth="1"/>
    <col min="9475" max="9475" width="14" style="38" customWidth="1"/>
    <col min="9476" max="9476" width="14.5703125" style="38" customWidth="1"/>
    <col min="9477" max="9728" width="9.140625" style="38"/>
    <col min="9729" max="9729" width="74.7109375" style="38" customWidth="1"/>
    <col min="9730" max="9730" width="15.42578125" style="38" customWidth="1"/>
    <col min="9731" max="9731" width="14" style="38" customWidth="1"/>
    <col min="9732" max="9732" width="14.5703125" style="38" customWidth="1"/>
    <col min="9733" max="9984" width="9.140625" style="38"/>
    <col min="9985" max="9985" width="74.7109375" style="38" customWidth="1"/>
    <col min="9986" max="9986" width="15.42578125" style="38" customWidth="1"/>
    <col min="9987" max="9987" width="14" style="38" customWidth="1"/>
    <col min="9988" max="9988" width="14.5703125" style="38" customWidth="1"/>
    <col min="9989" max="10240" width="9.140625" style="38"/>
    <col min="10241" max="10241" width="74.7109375" style="38" customWidth="1"/>
    <col min="10242" max="10242" width="15.42578125" style="38" customWidth="1"/>
    <col min="10243" max="10243" width="14" style="38" customWidth="1"/>
    <col min="10244" max="10244" width="14.5703125" style="38" customWidth="1"/>
    <col min="10245" max="10496" width="9.140625" style="38"/>
    <col min="10497" max="10497" width="74.7109375" style="38" customWidth="1"/>
    <col min="10498" max="10498" width="15.42578125" style="38" customWidth="1"/>
    <col min="10499" max="10499" width="14" style="38" customWidth="1"/>
    <col min="10500" max="10500" width="14.5703125" style="38" customWidth="1"/>
    <col min="10501" max="10752" width="9.140625" style="38"/>
    <col min="10753" max="10753" width="74.7109375" style="38" customWidth="1"/>
    <col min="10754" max="10754" width="15.42578125" style="38" customWidth="1"/>
    <col min="10755" max="10755" width="14" style="38" customWidth="1"/>
    <col min="10756" max="10756" width="14.5703125" style="38" customWidth="1"/>
    <col min="10757" max="11008" width="9.140625" style="38"/>
    <col min="11009" max="11009" width="74.7109375" style="38" customWidth="1"/>
    <col min="11010" max="11010" width="15.42578125" style="38" customWidth="1"/>
    <col min="11011" max="11011" width="14" style="38" customWidth="1"/>
    <col min="11012" max="11012" width="14.5703125" style="38" customWidth="1"/>
    <col min="11013" max="11264" width="9.140625" style="38"/>
    <col min="11265" max="11265" width="74.7109375" style="38" customWidth="1"/>
    <col min="11266" max="11266" width="15.42578125" style="38" customWidth="1"/>
    <col min="11267" max="11267" width="14" style="38" customWidth="1"/>
    <col min="11268" max="11268" width="14.5703125" style="38" customWidth="1"/>
    <col min="11269" max="11520" width="9.140625" style="38"/>
    <col min="11521" max="11521" width="74.7109375" style="38" customWidth="1"/>
    <col min="11522" max="11522" width="15.42578125" style="38" customWidth="1"/>
    <col min="11523" max="11523" width="14" style="38" customWidth="1"/>
    <col min="11524" max="11524" width="14.5703125" style="38" customWidth="1"/>
    <col min="11525" max="11776" width="9.140625" style="38"/>
    <col min="11777" max="11777" width="74.7109375" style="38" customWidth="1"/>
    <col min="11778" max="11778" width="15.42578125" style="38" customWidth="1"/>
    <col min="11779" max="11779" width="14" style="38" customWidth="1"/>
    <col min="11780" max="11780" width="14.5703125" style="38" customWidth="1"/>
    <col min="11781" max="12032" width="9.140625" style="38"/>
    <col min="12033" max="12033" width="74.7109375" style="38" customWidth="1"/>
    <col min="12034" max="12034" width="15.42578125" style="38" customWidth="1"/>
    <col min="12035" max="12035" width="14" style="38" customWidth="1"/>
    <col min="12036" max="12036" width="14.5703125" style="38" customWidth="1"/>
    <col min="12037" max="12288" width="9.140625" style="38"/>
    <col min="12289" max="12289" width="74.7109375" style="38" customWidth="1"/>
    <col min="12290" max="12290" width="15.42578125" style="38" customWidth="1"/>
    <col min="12291" max="12291" width="14" style="38" customWidth="1"/>
    <col min="12292" max="12292" width="14.5703125" style="38" customWidth="1"/>
    <col min="12293" max="12544" width="9.140625" style="38"/>
    <col min="12545" max="12545" width="74.7109375" style="38" customWidth="1"/>
    <col min="12546" max="12546" width="15.42578125" style="38" customWidth="1"/>
    <col min="12547" max="12547" width="14" style="38" customWidth="1"/>
    <col min="12548" max="12548" width="14.5703125" style="38" customWidth="1"/>
    <col min="12549" max="12800" width="9.140625" style="38"/>
    <col min="12801" max="12801" width="74.7109375" style="38" customWidth="1"/>
    <col min="12802" max="12802" width="15.42578125" style="38" customWidth="1"/>
    <col min="12803" max="12803" width="14" style="38" customWidth="1"/>
    <col min="12804" max="12804" width="14.5703125" style="38" customWidth="1"/>
    <col min="12805" max="13056" width="9.140625" style="38"/>
    <col min="13057" max="13057" width="74.7109375" style="38" customWidth="1"/>
    <col min="13058" max="13058" width="15.42578125" style="38" customWidth="1"/>
    <col min="13059" max="13059" width="14" style="38" customWidth="1"/>
    <col min="13060" max="13060" width="14.5703125" style="38" customWidth="1"/>
    <col min="13061" max="13312" width="9.140625" style="38"/>
    <col min="13313" max="13313" width="74.7109375" style="38" customWidth="1"/>
    <col min="13314" max="13314" width="15.42578125" style="38" customWidth="1"/>
    <col min="13315" max="13315" width="14" style="38" customWidth="1"/>
    <col min="13316" max="13316" width="14.5703125" style="38" customWidth="1"/>
    <col min="13317" max="13568" width="9.140625" style="38"/>
    <col min="13569" max="13569" width="74.7109375" style="38" customWidth="1"/>
    <col min="13570" max="13570" width="15.42578125" style="38" customWidth="1"/>
    <col min="13571" max="13571" width="14" style="38" customWidth="1"/>
    <col min="13572" max="13572" width="14.5703125" style="38" customWidth="1"/>
    <col min="13573" max="13824" width="9.140625" style="38"/>
    <col min="13825" max="13825" width="74.7109375" style="38" customWidth="1"/>
    <col min="13826" max="13826" width="15.42578125" style="38" customWidth="1"/>
    <col min="13827" max="13827" width="14" style="38" customWidth="1"/>
    <col min="13828" max="13828" width="14.5703125" style="38" customWidth="1"/>
    <col min="13829" max="14080" width="9.140625" style="38"/>
    <col min="14081" max="14081" width="74.7109375" style="38" customWidth="1"/>
    <col min="14082" max="14082" width="15.42578125" style="38" customWidth="1"/>
    <col min="14083" max="14083" width="14" style="38" customWidth="1"/>
    <col min="14084" max="14084" width="14.5703125" style="38" customWidth="1"/>
    <col min="14085" max="14336" width="9.140625" style="38"/>
    <col min="14337" max="14337" width="74.7109375" style="38" customWidth="1"/>
    <col min="14338" max="14338" width="15.42578125" style="38" customWidth="1"/>
    <col min="14339" max="14339" width="14" style="38" customWidth="1"/>
    <col min="14340" max="14340" width="14.5703125" style="38" customWidth="1"/>
    <col min="14341" max="14592" width="9.140625" style="38"/>
    <col min="14593" max="14593" width="74.7109375" style="38" customWidth="1"/>
    <col min="14594" max="14594" width="15.42578125" style="38" customWidth="1"/>
    <col min="14595" max="14595" width="14" style="38" customWidth="1"/>
    <col min="14596" max="14596" width="14.5703125" style="38" customWidth="1"/>
    <col min="14597" max="14848" width="9.140625" style="38"/>
    <col min="14849" max="14849" width="74.7109375" style="38" customWidth="1"/>
    <col min="14850" max="14850" width="15.42578125" style="38" customWidth="1"/>
    <col min="14851" max="14851" width="14" style="38" customWidth="1"/>
    <col min="14852" max="14852" width="14.5703125" style="38" customWidth="1"/>
    <col min="14853" max="15104" width="9.140625" style="38"/>
    <col min="15105" max="15105" width="74.7109375" style="38" customWidth="1"/>
    <col min="15106" max="15106" width="15.42578125" style="38" customWidth="1"/>
    <col min="15107" max="15107" width="14" style="38" customWidth="1"/>
    <col min="15108" max="15108" width="14.5703125" style="38" customWidth="1"/>
    <col min="15109" max="15360" width="9.140625" style="38"/>
    <col min="15361" max="15361" width="74.7109375" style="38" customWidth="1"/>
    <col min="15362" max="15362" width="15.42578125" style="38" customWidth="1"/>
    <col min="15363" max="15363" width="14" style="38" customWidth="1"/>
    <col min="15364" max="15364" width="14.5703125" style="38" customWidth="1"/>
    <col min="15365" max="15616" width="9.140625" style="38"/>
    <col min="15617" max="15617" width="74.7109375" style="38" customWidth="1"/>
    <col min="15618" max="15618" width="15.42578125" style="38" customWidth="1"/>
    <col min="15619" max="15619" width="14" style="38" customWidth="1"/>
    <col min="15620" max="15620" width="14.5703125" style="38" customWidth="1"/>
    <col min="15621" max="15872" width="9.140625" style="38"/>
    <col min="15873" max="15873" width="74.7109375" style="38" customWidth="1"/>
    <col min="15874" max="15874" width="15.42578125" style="38" customWidth="1"/>
    <col min="15875" max="15875" width="14" style="38" customWidth="1"/>
    <col min="15876" max="15876" width="14.5703125" style="38" customWidth="1"/>
    <col min="15877" max="16128" width="9.140625" style="38"/>
    <col min="16129" max="16129" width="74.7109375" style="38" customWidth="1"/>
    <col min="16130" max="16130" width="15.42578125" style="38" customWidth="1"/>
    <col min="16131" max="16131" width="14" style="38" customWidth="1"/>
    <col min="16132" max="16132" width="14.5703125" style="38" customWidth="1"/>
    <col min="16133" max="16384" width="9.140625" style="38"/>
  </cols>
  <sheetData>
    <row r="1" spans="1:4" x14ac:dyDescent="0.25">
      <c r="A1" s="253" t="s">
        <v>575</v>
      </c>
      <c r="B1" s="254"/>
      <c r="C1" s="254"/>
      <c r="D1" s="254"/>
    </row>
    <row r="2" spans="1:4" x14ac:dyDescent="0.25">
      <c r="A2" s="253" t="s">
        <v>349</v>
      </c>
      <c r="B2" s="254"/>
      <c r="C2" s="254"/>
      <c r="D2" s="254"/>
    </row>
    <row r="3" spans="1:4" ht="16.5" thickBot="1" x14ac:dyDescent="0.3">
      <c r="B3" s="255" t="s">
        <v>370</v>
      </c>
      <c r="C3" s="255"/>
      <c r="D3" s="255"/>
    </row>
    <row r="4" spans="1:4" ht="47.25" x14ac:dyDescent="0.25">
      <c r="A4" s="39" t="s">
        <v>350</v>
      </c>
      <c r="B4" s="40" t="s">
        <v>351</v>
      </c>
      <c r="C4" s="40" t="s">
        <v>352</v>
      </c>
      <c r="D4" s="41" t="s">
        <v>353</v>
      </c>
    </row>
    <row r="5" spans="1:4" x14ac:dyDescent="0.25">
      <c r="A5" s="42" t="s">
        <v>354</v>
      </c>
      <c r="B5" s="43">
        <v>8457</v>
      </c>
      <c r="C5" s="43">
        <v>662</v>
      </c>
      <c r="D5" s="44"/>
    </row>
    <row r="6" spans="1:4" x14ac:dyDescent="0.25">
      <c r="A6" s="42" t="s">
        <v>355</v>
      </c>
      <c r="B6" s="43"/>
      <c r="C6" s="43"/>
      <c r="D6" s="44"/>
    </row>
    <row r="7" spans="1:4" x14ac:dyDescent="0.25">
      <c r="A7" s="42" t="s">
        <v>356</v>
      </c>
      <c r="B7" s="206"/>
      <c r="C7" s="206"/>
      <c r="D7" s="44"/>
    </row>
    <row r="8" spans="1:4" x14ac:dyDescent="0.25">
      <c r="A8" s="45" t="s">
        <v>357</v>
      </c>
      <c r="B8" s="206"/>
      <c r="C8" s="206"/>
      <c r="D8" s="44"/>
    </row>
    <row r="9" spans="1:4" ht="16.5" thickBot="1" x14ac:dyDescent="0.3">
      <c r="A9" s="46" t="s">
        <v>358</v>
      </c>
      <c r="B9" s="207">
        <f>SUM(B5:B8)</f>
        <v>8457</v>
      </c>
      <c r="C9" s="207">
        <f>SUM(C5:C8)</f>
        <v>662</v>
      </c>
      <c r="D9" s="48"/>
    </row>
    <row r="10" spans="1:4" ht="16.5" thickBot="1" x14ac:dyDescent="0.3">
      <c r="A10" s="250"/>
      <c r="B10" s="251"/>
      <c r="C10" s="251"/>
      <c r="D10" s="252"/>
    </row>
    <row r="11" spans="1:4" ht="47.25" x14ac:dyDescent="0.25">
      <c r="A11" s="39" t="s">
        <v>359</v>
      </c>
      <c r="B11" s="49" t="s">
        <v>351</v>
      </c>
      <c r="C11" s="40" t="s">
        <v>352</v>
      </c>
      <c r="D11" s="50" t="s">
        <v>353</v>
      </c>
    </row>
    <row r="12" spans="1:4" x14ac:dyDescent="0.25">
      <c r="A12" s="51"/>
      <c r="B12" s="52"/>
      <c r="C12" s="52"/>
      <c r="D12" s="53"/>
    </row>
    <row r="13" spans="1:4" x14ac:dyDescent="0.25">
      <c r="A13" s="51"/>
      <c r="B13" s="52"/>
      <c r="C13" s="52"/>
      <c r="D13" s="53"/>
    </row>
    <row r="14" spans="1:4" x14ac:dyDescent="0.25">
      <c r="A14" s="54"/>
      <c r="B14" s="43"/>
      <c r="C14" s="43"/>
      <c r="D14" s="44"/>
    </row>
    <row r="15" spans="1:4" x14ac:dyDescent="0.25">
      <c r="A15" s="54"/>
      <c r="B15" s="43"/>
      <c r="C15" s="43"/>
      <c r="D15" s="44"/>
    </row>
    <row r="16" spans="1:4" ht="16.5" thickBot="1" x14ac:dyDescent="0.3">
      <c r="A16" s="46" t="s">
        <v>360</v>
      </c>
      <c r="B16" s="47">
        <f>SUM(B12:B15)</f>
        <v>0</v>
      </c>
      <c r="C16" s="47">
        <f>SUM(C12:C15)</f>
        <v>0</v>
      </c>
      <c r="D16" s="55"/>
    </row>
    <row r="17" spans="1:4" ht="16.5" thickBot="1" x14ac:dyDescent="0.3">
      <c r="A17" s="250"/>
      <c r="B17" s="251"/>
      <c r="C17" s="251"/>
      <c r="D17" s="252"/>
    </row>
    <row r="18" spans="1:4" ht="47.25" x14ac:dyDescent="0.25">
      <c r="A18" s="39" t="s">
        <v>361</v>
      </c>
      <c r="B18" s="49" t="s">
        <v>351</v>
      </c>
      <c r="C18" s="40" t="s">
        <v>352</v>
      </c>
      <c r="D18" s="50" t="s">
        <v>353</v>
      </c>
    </row>
    <row r="19" spans="1:4" x14ac:dyDescent="0.25">
      <c r="A19" s="56"/>
      <c r="B19" s="43"/>
      <c r="C19" s="43"/>
      <c r="D19" s="44"/>
    </row>
    <row r="20" spans="1:4" x14ac:dyDescent="0.25">
      <c r="A20" s="56"/>
      <c r="B20" s="43"/>
      <c r="C20" s="43"/>
      <c r="D20" s="44"/>
    </row>
    <row r="21" spans="1:4" x14ac:dyDescent="0.25">
      <c r="A21" s="54"/>
      <c r="B21" s="43"/>
      <c r="C21" s="43"/>
      <c r="D21" s="44"/>
    </row>
    <row r="22" spans="1:4" x14ac:dyDescent="0.25">
      <c r="A22" s="54"/>
      <c r="B22" s="43"/>
      <c r="C22" s="43"/>
      <c r="D22" s="44"/>
    </row>
    <row r="23" spans="1:4" ht="16.5" thickBot="1" x14ac:dyDescent="0.3">
      <c r="A23" s="46" t="s">
        <v>362</v>
      </c>
      <c r="B23" s="47">
        <f>SUM(B19:B22)</f>
        <v>0</v>
      </c>
      <c r="C23" s="47">
        <f>SUM(C19:C22)</f>
        <v>0</v>
      </c>
      <c r="D23" s="55"/>
    </row>
    <row r="24" spans="1:4" ht="16.5" thickBot="1" x14ac:dyDescent="0.3">
      <c r="A24" s="256"/>
      <c r="B24" s="257"/>
      <c r="C24" s="257"/>
      <c r="D24" s="258"/>
    </row>
    <row r="25" spans="1:4" ht="47.25" x14ac:dyDescent="0.25">
      <c r="A25" s="57" t="s">
        <v>363</v>
      </c>
      <c r="B25" s="49" t="s">
        <v>351</v>
      </c>
      <c r="C25" s="40" t="s">
        <v>352</v>
      </c>
      <c r="D25" s="50" t="s">
        <v>353</v>
      </c>
    </row>
    <row r="26" spans="1:4" x14ac:dyDescent="0.25">
      <c r="A26" s="58"/>
      <c r="B26" s="59"/>
      <c r="C26" s="59"/>
      <c r="D26" s="60"/>
    </row>
    <row r="27" spans="1:4" x14ac:dyDescent="0.25">
      <c r="A27" s="58"/>
      <c r="B27" s="59"/>
      <c r="C27" s="59"/>
      <c r="D27" s="60"/>
    </row>
    <row r="28" spans="1:4" x14ac:dyDescent="0.25">
      <c r="A28" s="58"/>
      <c r="B28" s="59"/>
      <c r="C28" s="59"/>
      <c r="D28" s="60"/>
    </row>
    <row r="29" spans="1:4" x14ac:dyDescent="0.25">
      <c r="A29" s="58"/>
      <c r="B29" s="59"/>
      <c r="C29" s="59"/>
      <c r="D29" s="60"/>
    </row>
    <row r="30" spans="1:4" ht="16.5" thickBot="1" x14ac:dyDescent="0.3">
      <c r="A30" s="46" t="s">
        <v>364</v>
      </c>
      <c r="B30" s="47">
        <f>SUM(B26:B29)</f>
        <v>0</v>
      </c>
      <c r="C30" s="47">
        <f>SUM(C26:C29)</f>
        <v>0</v>
      </c>
      <c r="D30" s="55"/>
    </row>
    <row r="31" spans="1:4" ht="16.5" thickBot="1" x14ac:dyDescent="0.3">
      <c r="A31" s="250"/>
      <c r="B31" s="251"/>
      <c r="C31" s="251"/>
      <c r="D31" s="252"/>
    </row>
    <row r="32" spans="1:4" ht="47.25" x14ac:dyDescent="0.25">
      <c r="A32" s="57" t="s">
        <v>365</v>
      </c>
      <c r="B32" s="61" t="s">
        <v>351</v>
      </c>
      <c r="C32" s="40" t="s">
        <v>352</v>
      </c>
      <c r="D32" s="50" t="s">
        <v>353</v>
      </c>
    </row>
    <row r="33" spans="1:4" x14ac:dyDescent="0.25">
      <c r="A33" s="54" t="s">
        <v>366</v>
      </c>
      <c r="B33" s="43"/>
      <c r="C33" s="43"/>
      <c r="D33" s="44"/>
    </row>
    <row r="34" spans="1:4" x14ac:dyDescent="0.25">
      <c r="A34" s="54" t="s">
        <v>367</v>
      </c>
      <c r="B34" s="43"/>
      <c r="C34" s="43"/>
      <c r="D34" s="44"/>
    </row>
    <row r="35" spans="1:4" x14ac:dyDescent="0.25">
      <c r="A35" s="54"/>
      <c r="B35" s="43"/>
      <c r="C35" s="43"/>
      <c r="D35" s="44"/>
    </row>
    <row r="36" spans="1:4" x14ac:dyDescent="0.25">
      <c r="A36" s="54"/>
      <c r="B36" s="43"/>
      <c r="C36" s="43"/>
      <c r="D36" s="44"/>
    </row>
    <row r="37" spans="1:4" x14ac:dyDescent="0.25">
      <c r="A37" s="54" t="s">
        <v>368</v>
      </c>
      <c r="B37" s="43">
        <f>SUM(B33:B36)</f>
        <v>0</v>
      </c>
      <c r="C37" s="43">
        <f>SUM(C33:C36)</f>
        <v>0</v>
      </c>
      <c r="D37" s="44"/>
    </row>
    <row r="38" spans="1:4" ht="16.5" thickBot="1" x14ac:dyDescent="0.3">
      <c r="A38" s="62" t="s">
        <v>369</v>
      </c>
      <c r="B38" s="207">
        <f>SUM(B9,B16,B23,B30,B37)</f>
        <v>8457</v>
      </c>
      <c r="C38" s="47">
        <f>SUM(C9,C16,C23,C30,C37)</f>
        <v>662</v>
      </c>
      <c r="D38" s="55"/>
    </row>
    <row r="39" spans="1:4" x14ac:dyDescent="0.25">
      <c r="A39" s="63"/>
      <c r="B39" s="63"/>
      <c r="C39" s="63"/>
      <c r="D39" s="63"/>
    </row>
    <row r="40" spans="1:4" x14ac:dyDescent="0.25">
      <c r="A40" s="64"/>
      <c r="B40" s="63"/>
      <c r="C40" s="63"/>
      <c r="D40" s="63"/>
    </row>
    <row r="41" spans="1:4" x14ac:dyDescent="0.25">
      <c r="A41" s="64"/>
      <c r="B41" s="64"/>
      <c r="C41" s="64"/>
      <c r="D41" s="64"/>
    </row>
    <row r="42" spans="1:4" x14ac:dyDescent="0.25">
      <c r="A42" s="64"/>
      <c r="B42" s="64"/>
      <c r="C42" s="64"/>
      <c r="D42" s="64"/>
    </row>
    <row r="43" spans="1:4" x14ac:dyDescent="0.25">
      <c r="A43" s="64"/>
      <c r="B43" s="64"/>
      <c r="C43" s="64"/>
      <c r="D43" s="64"/>
    </row>
  </sheetData>
  <mergeCells count="7">
    <mergeCell ref="A31:D31"/>
    <mergeCell ref="A1:D1"/>
    <mergeCell ref="A2:D2"/>
    <mergeCell ref="B3:D3"/>
    <mergeCell ref="A10:D10"/>
    <mergeCell ref="A17:D17"/>
    <mergeCell ref="A24:D24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  <pageSetUpPr fitToPage="1"/>
  </sheetPr>
  <dimension ref="A1:I64"/>
  <sheetViews>
    <sheetView workbookViewId="0">
      <selection activeCell="A3" sqref="A3:G3"/>
    </sheetView>
  </sheetViews>
  <sheetFormatPr defaultRowHeight="12.75" x14ac:dyDescent="0.2"/>
  <cols>
    <col min="1" max="1" width="4.42578125" style="67" customWidth="1"/>
    <col min="2" max="2" width="9.140625" style="65"/>
    <col min="3" max="3" width="54.140625" style="65" customWidth="1"/>
    <col min="4" max="4" width="14.85546875" style="65" customWidth="1"/>
    <col min="5" max="7" width="14.7109375" style="65" customWidth="1"/>
    <col min="8" max="8" width="9.140625" style="65" hidden="1" customWidth="1"/>
    <col min="9" max="256" width="9.140625" style="65"/>
    <col min="257" max="257" width="4.42578125" style="65" customWidth="1"/>
    <col min="258" max="258" width="9.140625" style="65"/>
    <col min="259" max="259" width="54.140625" style="65" customWidth="1"/>
    <col min="260" max="260" width="14.85546875" style="65" customWidth="1"/>
    <col min="261" max="263" width="14.7109375" style="65" customWidth="1"/>
    <col min="264" max="264" width="0" style="65" hidden="1" customWidth="1"/>
    <col min="265" max="512" width="9.140625" style="65"/>
    <col min="513" max="513" width="4.42578125" style="65" customWidth="1"/>
    <col min="514" max="514" width="9.140625" style="65"/>
    <col min="515" max="515" width="54.140625" style="65" customWidth="1"/>
    <col min="516" max="516" width="14.85546875" style="65" customWidth="1"/>
    <col min="517" max="519" width="14.7109375" style="65" customWidth="1"/>
    <col min="520" max="520" width="0" style="65" hidden="1" customWidth="1"/>
    <col min="521" max="768" width="9.140625" style="65"/>
    <col min="769" max="769" width="4.42578125" style="65" customWidth="1"/>
    <col min="770" max="770" width="9.140625" style="65"/>
    <col min="771" max="771" width="54.140625" style="65" customWidth="1"/>
    <col min="772" max="772" width="14.85546875" style="65" customWidth="1"/>
    <col min="773" max="775" width="14.7109375" style="65" customWidth="1"/>
    <col min="776" max="776" width="0" style="65" hidden="1" customWidth="1"/>
    <col min="777" max="1024" width="9.140625" style="65"/>
    <col min="1025" max="1025" width="4.42578125" style="65" customWidth="1"/>
    <col min="1026" max="1026" width="9.140625" style="65"/>
    <col min="1027" max="1027" width="54.140625" style="65" customWidth="1"/>
    <col min="1028" max="1028" width="14.85546875" style="65" customWidth="1"/>
    <col min="1029" max="1031" width="14.7109375" style="65" customWidth="1"/>
    <col min="1032" max="1032" width="0" style="65" hidden="1" customWidth="1"/>
    <col min="1033" max="1280" width="9.140625" style="65"/>
    <col min="1281" max="1281" width="4.42578125" style="65" customWidth="1"/>
    <col min="1282" max="1282" width="9.140625" style="65"/>
    <col min="1283" max="1283" width="54.140625" style="65" customWidth="1"/>
    <col min="1284" max="1284" width="14.85546875" style="65" customWidth="1"/>
    <col min="1285" max="1287" width="14.7109375" style="65" customWidth="1"/>
    <col min="1288" max="1288" width="0" style="65" hidden="1" customWidth="1"/>
    <col min="1289" max="1536" width="9.140625" style="65"/>
    <col min="1537" max="1537" width="4.42578125" style="65" customWidth="1"/>
    <col min="1538" max="1538" width="9.140625" style="65"/>
    <col min="1539" max="1539" width="54.140625" style="65" customWidth="1"/>
    <col min="1540" max="1540" width="14.85546875" style="65" customWidth="1"/>
    <col min="1541" max="1543" width="14.7109375" style="65" customWidth="1"/>
    <col min="1544" max="1544" width="0" style="65" hidden="1" customWidth="1"/>
    <col min="1545" max="1792" width="9.140625" style="65"/>
    <col min="1793" max="1793" width="4.42578125" style="65" customWidth="1"/>
    <col min="1794" max="1794" width="9.140625" style="65"/>
    <col min="1795" max="1795" width="54.140625" style="65" customWidth="1"/>
    <col min="1796" max="1796" width="14.85546875" style="65" customWidth="1"/>
    <col min="1797" max="1799" width="14.7109375" style="65" customWidth="1"/>
    <col min="1800" max="1800" width="0" style="65" hidden="1" customWidth="1"/>
    <col min="1801" max="2048" width="9.140625" style="65"/>
    <col min="2049" max="2049" width="4.42578125" style="65" customWidth="1"/>
    <col min="2050" max="2050" width="9.140625" style="65"/>
    <col min="2051" max="2051" width="54.140625" style="65" customWidth="1"/>
    <col min="2052" max="2052" width="14.85546875" style="65" customWidth="1"/>
    <col min="2053" max="2055" width="14.7109375" style="65" customWidth="1"/>
    <col min="2056" max="2056" width="0" style="65" hidden="1" customWidth="1"/>
    <col min="2057" max="2304" width="9.140625" style="65"/>
    <col min="2305" max="2305" width="4.42578125" style="65" customWidth="1"/>
    <col min="2306" max="2306" width="9.140625" style="65"/>
    <col min="2307" max="2307" width="54.140625" style="65" customWidth="1"/>
    <col min="2308" max="2308" width="14.85546875" style="65" customWidth="1"/>
    <col min="2309" max="2311" width="14.7109375" style="65" customWidth="1"/>
    <col min="2312" max="2312" width="0" style="65" hidden="1" customWidth="1"/>
    <col min="2313" max="2560" width="9.140625" style="65"/>
    <col min="2561" max="2561" width="4.42578125" style="65" customWidth="1"/>
    <col min="2562" max="2562" width="9.140625" style="65"/>
    <col min="2563" max="2563" width="54.140625" style="65" customWidth="1"/>
    <col min="2564" max="2564" width="14.85546875" style="65" customWidth="1"/>
    <col min="2565" max="2567" width="14.7109375" style="65" customWidth="1"/>
    <col min="2568" max="2568" width="0" style="65" hidden="1" customWidth="1"/>
    <col min="2569" max="2816" width="9.140625" style="65"/>
    <col min="2817" max="2817" width="4.42578125" style="65" customWidth="1"/>
    <col min="2818" max="2818" width="9.140625" style="65"/>
    <col min="2819" max="2819" width="54.140625" style="65" customWidth="1"/>
    <col min="2820" max="2820" width="14.85546875" style="65" customWidth="1"/>
    <col min="2821" max="2823" width="14.7109375" style="65" customWidth="1"/>
    <col min="2824" max="2824" width="0" style="65" hidden="1" customWidth="1"/>
    <col min="2825" max="3072" width="9.140625" style="65"/>
    <col min="3073" max="3073" width="4.42578125" style="65" customWidth="1"/>
    <col min="3074" max="3074" width="9.140625" style="65"/>
    <col min="3075" max="3075" width="54.140625" style="65" customWidth="1"/>
    <col min="3076" max="3076" width="14.85546875" style="65" customWidth="1"/>
    <col min="3077" max="3079" width="14.7109375" style="65" customWidth="1"/>
    <col min="3080" max="3080" width="0" style="65" hidden="1" customWidth="1"/>
    <col min="3081" max="3328" width="9.140625" style="65"/>
    <col min="3329" max="3329" width="4.42578125" style="65" customWidth="1"/>
    <col min="3330" max="3330" width="9.140625" style="65"/>
    <col min="3331" max="3331" width="54.140625" style="65" customWidth="1"/>
    <col min="3332" max="3332" width="14.85546875" style="65" customWidth="1"/>
    <col min="3333" max="3335" width="14.7109375" style="65" customWidth="1"/>
    <col min="3336" max="3336" width="0" style="65" hidden="1" customWidth="1"/>
    <col min="3337" max="3584" width="9.140625" style="65"/>
    <col min="3585" max="3585" width="4.42578125" style="65" customWidth="1"/>
    <col min="3586" max="3586" width="9.140625" style="65"/>
    <col min="3587" max="3587" width="54.140625" style="65" customWidth="1"/>
    <col min="3588" max="3588" width="14.85546875" style="65" customWidth="1"/>
    <col min="3589" max="3591" width="14.7109375" style="65" customWidth="1"/>
    <col min="3592" max="3592" width="0" style="65" hidden="1" customWidth="1"/>
    <col min="3593" max="3840" width="9.140625" style="65"/>
    <col min="3841" max="3841" width="4.42578125" style="65" customWidth="1"/>
    <col min="3842" max="3842" width="9.140625" style="65"/>
    <col min="3843" max="3843" width="54.140625" style="65" customWidth="1"/>
    <col min="3844" max="3844" width="14.85546875" style="65" customWidth="1"/>
    <col min="3845" max="3847" width="14.7109375" style="65" customWidth="1"/>
    <col min="3848" max="3848" width="0" style="65" hidden="1" customWidth="1"/>
    <col min="3849" max="4096" width="9.140625" style="65"/>
    <col min="4097" max="4097" width="4.42578125" style="65" customWidth="1"/>
    <col min="4098" max="4098" width="9.140625" style="65"/>
    <col min="4099" max="4099" width="54.140625" style="65" customWidth="1"/>
    <col min="4100" max="4100" width="14.85546875" style="65" customWidth="1"/>
    <col min="4101" max="4103" width="14.7109375" style="65" customWidth="1"/>
    <col min="4104" max="4104" width="0" style="65" hidden="1" customWidth="1"/>
    <col min="4105" max="4352" width="9.140625" style="65"/>
    <col min="4353" max="4353" width="4.42578125" style="65" customWidth="1"/>
    <col min="4354" max="4354" width="9.140625" style="65"/>
    <col min="4355" max="4355" width="54.140625" style="65" customWidth="1"/>
    <col min="4356" max="4356" width="14.85546875" style="65" customWidth="1"/>
    <col min="4357" max="4359" width="14.7109375" style="65" customWidth="1"/>
    <col min="4360" max="4360" width="0" style="65" hidden="1" customWidth="1"/>
    <col min="4361" max="4608" width="9.140625" style="65"/>
    <col min="4609" max="4609" width="4.42578125" style="65" customWidth="1"/>
    <col min="4610" max="4610" width="9.140625" style="65"/>
    <col min="4611" max="4611" width="54.140625" style="65" customWidth="1"/>
    <col min="4612" max="4612" width="14.85546875" style="65" customWidth="1"/>
    <col min="4613" max="4615" width="14.7109375" style="65" customWidth="1"/>
    <col min="4616" max="4616" width="0" style="65" hidden="1" customWidth="1"/>
    <col min="4617" max="4864" width="9.140625" style="65"/>
    <col min="4865" max="4865" width="4.42578125" style="65" customWidth="1"/>
    <col min="4866" max="4866" width="9.140625" style="65"/>
    <col min="4867" max="4867" width="54.140625" style="65" customWidth="1"/>
    <col min="4868" max="4868" width="14.85546875" style="65" customWidth="1"/>
    <col min="4869" max="4871" width="14.7109375" style="65" customWidth="1"/>
    <col min="4872" max="4872" width="0" style="65" hidden="1" customWidth="1"/>
    <col min="4873" max="5120" width="9.140625" style="65"/>
    <col min="5121" max="5121" width="4.42578125" style="65" customWidth="1"/>
    <col min="5122" max="5122" width="9.140625" style="65"/>
    <col min="5123" max="5123" width="54.140625" style="65" customWidth="1"/>
    <col min="5124" max="5124" width="14.85546875" style="65" customWidth="1"/>
    <col min="5125" max="5127" width="14.7109375" style="65" customWidth="1"/>
    <col min="5128" max="5128" width="0" style="65" hidden="1" customWidth="1"/>
    <col min="5129" max="5376" width="9.140625" style="65"/>
    <col min="5377" max="5377" width="4.42578125" style="65" customWidth="1"/>
    <col min="5378" max="5378" width="9.140625" style="65"/>
    <col min="5379" max="5379" width="54.140625" style="65" customWidth="1"/>
    <col min="5380" max="5380" width="14.85546875" style="65" customWidth="1"/>
    <col min="5381" max="5383" width="14.7109375" style="65" customWidth="1"/>
    <col min="5384" max="5384" width="0" style="65" hidden="1" customWidth="1"/>
    <col min="5385" max="5632" width="9.140625" style="65"/>
    <col min="5633" max="5633" width="4.42578125" style="65" customWidth="1"/>
    <col min="5634" max="5634" width="9.140625" style="65"/>
    <col min="5635" max="5635" width="54.140625" style="65" customWidth="1"/>
    <col min="5636" max="5636" width="14.85546875" style="65" customWidth="1"/>
    <col min="5637" max="5639" width="14.7109375" style="65" customWidth="1"/>
    <col min="5640" max="5640" width="0" style="65" hidden="1" customWidth="1"/>
    <col min="5641" max="5888" width="9.140625" style="65"/>
    <col min="5889" max="5889" width="4.42578125" style="65" customWidth="1"/>
    <col min="5890" max="5890" width="9.140625" style="65"/>
    <col min="5891" max="5891" width="54.140625" style="65" customWidth="1"/>
    <col min="5892" max="5892" width="14.85546875" style="65" customWidth="1"/>
    <col min="5893" max="5895" width="14.7109375" style="65" customWidth="1"/>
    <col min="5896" max="5896" width="0" style="65" hidden="1" customWidth="1"/>
    <col min="5897" max="6144" width="9.140625" style="65"/>
    <col min="6145" max="6145" width="4.42578125" style="65" customWidth="1"/>
    <col min="6146" max="6146" width="9.140625" style="65"/>
    <col min="6147" max="6147" width="54.140625" style="65" customWidth="1"/>
    <col min="6148" max="6148" width="14.85546875" style="65" customWidth="1"/>
    <col min="6149" max="6151" width="14.7109375" style="65" customWidth="1"/>
    <col min="6152" max="6152" width="0" style="65" hidden="1" customWidth="1"/>
    <col min="6153" max="6400" width="9.140625" style="65"/>
    <col min="6401" max="6401" width="4.42578125" style="65" customWidth="1"/>
    <col min="6402" max="6402" width="9.140625" style="65"/>
    <col min="6403" max="6403" width="54.140625" style="65" customWidth="1"/>
    <col min="6404" max="6404" width="14.85546875" style="65" customWidth="1"/>
    <col min="6405" max="6407" width="14.7109375" style="65" customWidth="1"/>
    <col min="6408" max="6408" width="0" style="65" hidden="1" customWidth="1"/>
    <col min="6409" max="6656" width="9.140625" style="65"/>
    <col min="6657" max="6657" width="4.42578125" style="65" customWidth="1"/>
    <col min="6658" max="6658" width="9.140625" style="65"/>
    <col min="6659" max="6659" width="54.140625" style="65" customWidth="1"/>
    <col min="6660" max="6660" width="14.85546875" style="65" customWidth="1"/>
    <col min="6661" max="6663" width="14.7109375" style="65" customWidth="1"/>
    <col min="6664" max="6664" width="0" style="65" hidden="1" customWidth="1"/>
    <col min="6665" max="6912" width="9.140625" style="65"/>
    <col min="6913" max="6913" width="4.42578125" style="65" customWidth="1"/>
    <col min="6914" max="6914" width="9.140625" style="65"/>
    <col min="6915" max="6915" width="54.140625" style="65" customWidth="1"/>
    <col min="6916" max="6916" width="14.85546875" style="65" customWidth="1"/>
    <col min="6917" max="6919" width="14.7109375" style="65" customWidth="1"/>
    <col min="6920" max="6920" width="0" style="65" hidden="1" customWidth="1"/>
    <col min="6921" max="7168" width="9.140625" style="65"/>
    <col min="7169" max="7169" width="4.42578125" style="65" customWidth="1"/>
    <col min="7170" max="7170" width="9.140625" style="65"/>
    <col min="7171" max="7171" width="54.140625" style="65" customWidth="1"/>
    <col min="7172" max="7172" width="14.85546875" style="65" customWidth="1"/>
    <col min="7173" max="7175" width="14.7109375" style="65" customWidth="1"/>
    <col min="7176" max="7176" width="0" style="65" hidden="1" customWidth="1"/>
    <col min="7177" max="7424" width="9.140625" style="65"/>
    <col min="7425" max="7425" width="4.42578125" style="65" customWidth="1"/>
    <col min="7426" max="7426" width="9.140625" style="65"/>
    <col min="7427" max="7427" width="54.140625" style="65" customWidth="1"/>
    <col min="7428" max="7428" width="14.85546875" style="65" customWidth="1"/>
    <col min="7429" max="7431" width="14.7109375" style="65" customWidth="1"/>
    <col min="7432" max="7432" width="0" style="65" hidden="1" customWidth="1"/>
    <col min="7433" max="7680" width="9.140625" style="65"/>
    <col min="7681" max="7681" width="4.42578125" style="65" customWidth="1"/>
    <col min="7682" max="7682" width="9.140625" style="65"/>
    <col min="7683" max="7683" width="54.140625" style="65" customWidth="1"/>
    <col min="7684" max="7684" width="14.85546875" style="65" customWidth="1"/>
    <col min="7685" max="7687" width="14.7109375" style="65" customWidth="1"/>
    <col min="7688" max="7688" width="0" style="65" hidden="1" customWidth="1"/>
    <col min="7689" max="7936" width="9.140625" style="65"/>
    <col min="7937" max="7937" width="4.42578125" style="65" customWidth="1"/>
    <col min="7938" max="7938" width="9.140625" style="65"/>
    <col min="7939" max="7939" width="54.140625" style="65" customWidth="1"/>
    <col min="7940" max="7940" width="14.85546875" style="65" customWidth="1"/>
    <col min="7941" max="7943" width="14.7109375" style="65" customWidth="1"/>
    <col min="7944" max="7944" width="0" style="65" hidden="1" customWidth="1"/>
    <col min="7945" max="8192" width="9.140625" style="65"/>
    <col min="8193" max="8193" width="4.42578125" style="65" customWidth="1"/>
    <col min="8194" max="8194" width="9.140625" style="65"/>
    <col min="8195" max="8195" width="54.140625" style="65" customWidth="1"/>
    <col min="8196" max="8196" width="14.85546875" style="65" customWidth="1"/>
    <col min="8197" max="8199" width="14.7109375" style="65" customWidth="1"/>
    <col min="8200" max="8200" width="0" style="65" hidden="1" customWidth="1"/>
    <col min="8201" max="8448" width="9.140625" style="65"/>
    <col min="8449" max="8449" width="4.42578125" style="65" customWidth="1"/>
    <col min="8450" max="8450" width="9.140625" style="65"/>
    <col min="8451" max="8451" width="54.140625" style="65" customWidth="1"/>
    <col min="8452" max="8452" width="14.85546875" style="65" customWidth="1"/>
    <col min="8453" max="8455" width="14.7109375" style="65" customWidth="1"/>
    <col min="8456" max="8456" width="0" style="65" hidden="1" customWidth="1"/>
    <col min="8457" max="8704" width="9.140625" style="65"/>
    <col min="8705" max="8705" width="4.42578125" style="65" customWidth="1"/>
    <col min="8706" max="8706" width="9.140625" style="65"/>
    <col min="8707" max="8707" width="54.140625" style="65" customWidth="1"/>
    <col min="8708" max="8708" width="14.85546875" style="65" customWidth="1"/>
    <col min="8709" max="8711" width="14.7109375" style="65" customWidth="1"/>
    <col min="8712" max="8712" width="0" style="65" hidden="1" customWidth="1"/>
    <col min="8713" max="8960" width="9.140625" style="65"/>
    <col min="8961" max="8961" width="4.42578125" style="65" customWidth="1"/>
    <col min="8962" max="8962" width="9.140625" style="65"/>
    <col min="8963" max="8963" width="54.140625" style="65" customWidth="1"/>
    <col min="8964" max="8964" width="14.85546875" style="65" customWidth="1"/>
    <col min="8965" max="8967" width="14.7109375" style="65" customWidth="1"/>
    <col min="8968" max="8968" width="0" style="65" hidden="1" customWidth="1"/>
    <col min="8969" max="9216" width="9.140625" style="65"/>
    <col min="9217" max="9217" width="4.42578125" style="65" customWidth="1"/>
    <col min="9218" max="9218" width="9.140625" style="65"/>
    <col min="9219" max="9219" width="54.140625" style="65" customWidth="1"/>
    <col min="9220" max="9220" width="14.85546875" style="65" customWidth="1"/>
    <col min="9221" max="9223" width="14.7109375" style="65" customWidth="1"/>
    <col min="9224" max="9224" width="0" style="65" hidden="1" customWidth="1"/>
    <col min="9225" max="9472" width="9.140625" style="65"/>
    <col min="9473" max="9473" width="4.42578125" style="65" customWidth="1"/>
    <col min="9474" max="9474" width="9.140625" style="65"/>
    <col min="9475" max="9475" width="54.140625" style="65" customWidth="1"/>
    <col min="9476" max="9476" width="14.85546875" style="65" customWidth="1"/>
    <col min="9477" max="9479" width="14.7109375" style="65" customWidth="1"/>
    <col min="9480" max="9480" width="0" style="65" hidden="1" customWidth="1"/>
    <col min="9481" max="9728" width="9.140625" style="65"/>
    <col min="9729" max="9729" width="4.42578125" style="65" customWidth="1"/>
    <col min="9730" max="9730" width="9.140625" style="65"/>
    <col min="9731" max="9731" width="54.140625" style="65" customWidth="1"/>
    <col min="9732" max="9732" width="14.85546875" style="65" customWidth="1"/>
    <col min="9733" max="9735" width="14.7109375" style="65" customWidth="1"/>
    <col min="9736" max="9736" width="0" style="65" hidden="1" customWidth="1"/>
    <col min="9737" max="9984" width="9.140625" style="65"/>
    <col min="9985" max="9985" width="4.42578125" style="65" customWidth="1"/>
    <col min="9986" max="9986" width="9.140625" style="65"/>
    <col min="9987" max="9987" width="54.140625" style="65" customWidth="1"/>
    <col min="9988" max="9988" width="14.85546875" style="65" customWidth="1"/>
    <col min="9989" max="9991" width="14.7109375" style="65" customWidth="1"/>
    <col min="9992" max="9992" width="0" style="65" hidden="1" customWidth="1"/>
    <col min="9993" max="10240" width="9.140625" style="65"/>
    <col min="10241" max="10241" width="4.42578125" style="65" customWidth="1"/>
    <col min="10242" max="10242" width="9.140625" style="65"/>
    <col min="10243" max="10243" width="54.140625" style="65" customWidth="1"/>
    <col min="10244" max="10244" width="14.85546875" style="65" customWidth="1"/>
    <col min="10245" max="10247" width="14.7109375" style="65" customWidth="1"/>
    <col min="10248" max="10248" width="0" style="65" hidden="1" customWidth="1"/>
    <col min="10249" max="10496" width="9.140625" style="65"/>
    <col min="10497" max="10497" width="4.42578125" style="65" customWidth="1"/>
    <col min="10498" max="10498" width="9.140625" style="65"/>
    <col min="10499" max="10499" width="54.140625" style="65" customWidth="1"/>
    <col min="10500" max="10500" width="14.85546875" style="65" customWidth="1"/>
    <col min="10501" max="10503" width="14.7109375" style="65" customWidth="1"/>
    <col min="10504" max="10504" width="0" style="65" hidden="1" customWidth="1"/>
    <col min="10505" max="10752" width="9.140625" style="65"/>
    <col min="10753" max="10753" width="4.42578125" style="65" customWidth="1"/>
    <col min="10754" max="10754" width="9.140625" style="65"/>
    <col min="10755" max="10755" width="54.140625" style="65" customWidth="1"/>
    <col min="10756" max="10756" width="14.85546875" style="65" customWidth="1"/>
    <col min="10757" max="10759" width="14.7109375" style="65" customWidth="1"/>
    <col min="10760" max="10760" width="0" style="65" hidden="1" customWidth="1"/>
    <col min="10761" max="11008" width="9.140625" style="65"/>
    <col min="11009" max="11009" width="4.42578125" style="65" customWidth="1"/>
    <col min="11010" max="11010" width="9.140625" style="65"/>
    <col min="11011" max="11011" width="54.140625" style="65" customWidth="1"/>
    <col min="11012" max="11012" width="14.85546875" style="65" customWidth="1"/>
    <col min="11013" max="11015" width="14.7109375" style="65" customWidth="1"/>
    <col min="11016" max="11016" width="0" style="65" hidden="1" customWidth="1"/>
    <col min="11017" max="11264" width="9.140625" style="65"/>
    <col min="11265" max="11265" width="4.42578125" style="65" customWidth="1"/>
    <col min="11266" max="11266" width="9.140625" style="65"/>
    <col min="11267" max="11267" width="54.140625" style="65" customWidth="1"/>
    <col min="11268" max="11268" width="14.85546875" style="65" customWidth="1"/>
    <col min="11269" max="11271" width="14.7109375" style="65" customWidth="1"/>
    <col min="11272" max="11272" width="0" style="65" hidden="1" customWidth="1"/>
    <col min="11273" max="11520" width="9.140625" style="65"/>
    <col min="11521" max="11521" width="4.42578125" style="65" customWidth="1"/>
    <col min="11522" max="11522" width="9.140625" style="65"/>
    <col min="11523" max="11523" width="54.140625" style="65" customWidth="1"/>
    <col min="11524" max="11524" width="14.85546875" style="65" customWidth="1"/>
    <col min="11525" max="11527" width="14.7109375" style="65" customWidth="1"/>
    <col min="11528" max="11528" width="0" style="65" hidden="1" customWidth="1"/>
    <col min="11529" max="11776" width="9.140625" style="65"/>
    <col min="11777" max="11777" width="4.42578125" style="65" customWidth="1"/>
    <col min="11778" max="11778" width="9.140625" style="65"/>
    <col min="11779" max="11779" width="54.140625" style="65" customWidth="1"/>
    <col min="11780" max="11780" width="14.85546875" style="65" customWidth="1"/>
    <col min="11781" max="11783" width="14.7109375" style="65" customWidth="1"/>
    <col min="11784" max="11784" width="0" style="65" hidden="1" customWidth="1"/>
    <col min="11785" max="12032" width="9.140625" style="65"/>
    <col min="12033" max="12033" width="4.42578125" style="65" customWidth="1"/>
    <col min="12034" max="12034" width="9.140625" style="65"/>
    <col min="12035" max="12035" width="54.140625" style="65" customWidth="1"/>
    <col min="12036" max="12036" width="14.85546875" style="65" customWidth="1"/>
    <col min="12037" max="12039" width="14.7109375" style="65" customWidth="1"/>
    <col min="12040" max="12040" width="0" style="65" hidden="1" customWidth="1"/>
    <col min="12041" max="12288" width="9.140625" style="65"/>
    <col min="12289" max="12289" width="4.42578125" style="65" customWidth="1"/>
    <col min="12290" max="12290" width="9.140625" style="65"/>
    <col min="12291" max="12291" width="54.140625" style="65" customWidth="1"/>
    <col min="12292" max="12292" width="14.85546875" style="65" customWidth="1"/>
    <col min="12293" max="12295" width="14.7109375" style="65" customWidth="1"/>
    <col min="12296" max="12296" width="0" style="65" hidden="1" customWidth="1"/>
    <col min="12297" max="12544" width="9.140625" style="65"/>
    <col min="12545" max="12545" width="4.42578125" style="65" customWidth="1"/>
    <col min="12546" max="12546" width="9.140625" style="65"/>
    <col min="12547" max="12547" width="54.140625" style="65" customWidth="1"/>
    <col min="12548" max="12548" width="14.85546875" style="65" customWidth="1"/>
    <col min="12549" max="12551" width="14.7109375" style="65" customWidth="1"/>
    <col min="12552" max="12552" width="0" style="65" hidden="1" customWidth="1"/>
    <col min="12553" max="12800" width="9.140625" style="65"/>
    <col min="12801" max="12801" width="4.42578125" style="65" customWidth="1"/>
    <col min="12802" max="12802" width="9.140625" style="65"/>
    <col min="12803" max="12803" width="54.140625" style="65" customWidth="1"/>
    <col min="12804" max="12804" width="14.85546875" style="65" customWidth="1"/>
    <col min="12805" max="12807" width="14.7109375" style="65" customWidth="1"/>
    <col min="12808" max="12808" width="0" style="65" hidden="1" customWidth="1"/>
    <col min="12809" max="13056" width="9.140625" style="65"/>
    <col min="13057" max="13057" width="4.42578125" style="65" customWidth="1"/>
    <col min="13058" max="13058" width="9.140625" style="65"/>
    <col min="13059" max="13059" width="54.140625" style="65" customWidth="1"/>
    <col min="13060" max="13060" width="14.85546875" style="65" customWidth="1"/>
    <col min="13061" max="13063" width="14.7109375" style="65" customWidth="1"/>
    <col min="13064" max="13064" width="0" style="65" hidden="1" customWidth="1"/>
    <col min="13065" max="13312" width="9.140625" style="65"/>
    <col min="13313" max="13313" width="4.42578125" style="65" customWidth="1"/>
    <col min="13314" max="13314" width="9.140625" style="65"/>
    <col min="13315" max="13315" width="54.140625" style="65" customWidth="1"/>
    <col min="13316" max="13316" width="14.85546875" style="65" customWidth="1"/>
    <col min="13317" max="13319" width="14.7109375" style="65" customWidth="1"/>
    <col min="13320" max="13320" width="0" style="65" hidden="1" customWidth="1"/>
    <col min="13321" max="13568" width="9.140625" style="65"/>
    <col min="13569" max="13569" width="4.42578125" style="65" customWidth="1"/>
    <col min="13570" max="13570" width="9.140625" style="65"/>
    <col min="13571" max="13571" width="54.140625" style="65" customWidth="1"/>
    <col min="13572" max="13572" width="14.85546875" style="65" customWidth="1"/>
    <col min="13573" max="13575" width="14.7109375" style="65" customWidth="1"/>
    <col min="13576" max="13576" width="0" style="65" hidden="1" customWidth="1"/>
    <col min="13577" max="13824" width="9.140625" style="65"/>
    <col min="13825" max="13825" width="4.42578125" style="65" customWidth="1"/>
    <col min="13826" max="13826" width="9.140625" style="65"/>
    <col min="13827" max="13827" width="54.140625" style="65" customWidth="1"/>
    <col min="13828" max="13828" width="14.85546875" style="65" customWidth="1"/>
    <col min="13829" max="13831" width="14.7109375" style="65" customWidth="1"/>
    <col min="13832" max="13832" width="0" style="65" hidden="1" customWidth="1"/>
    <col min="13833" max="14080" width="9.140625" style="65"/>
    <col min="14081" max="14081" width="4.42578125" style="65" customWidth="1"/>
    <col min="14082" max="14082" width="9.140625" style="65"/>
    <col min="14083" max="14083" width="54.140625" style="65" customWidth="1"/>
    <col min="14084" max="14084" width="14.85546875" style="65" customWidth="1"/>
    <col min="14085" max="14087" width="14.7109375" style="65" customWidth="1"/>
    <col min="14088" max="14088" width="0" style="65" hidden="1" customWidth="1"/>
    <col min="14089" max="14336" width="9.140625" style="65"/>
    <col min="14337" max="14337" width="4.42578125" style="65" customWidth="1"/>
    <col min="14338" max="14338" width="9.140625" style="65"/>
    <col min="14339" max="14339" width="54.140625" style="65" customWidth="1"/>
    <col min="14340" max="14340" width="14.85546875" style="65" customWidth="1"/>
    <col min="14341" max="14343" width="14.7109375" style="65" customWidth="1"/>
    <col min="14344" max="14344" width="0" style="65" hidden="1" customWidth="1"/>
    <col min="14345" max="14592" width="9.140625" style="65"/>
    <col min="14593" max="14593" width="4.42578125" style="65" customWidth="1"/>
    <col min="14594" max="14594" width="9.140625" style="65"/>
    <col min="14595" max="14595" width="54.140625" style="65" customWidth="1"/>
    <col min="14596" max="14596" width="14.85546875" style="65" customWidth="1"/>
    <col min="14597" max="14599" width="14.7109375" style="65" customWidth="1"/>
    <col min="14600" max="14600" width="0" style="65" hidden="1" customWidth="1"/>
    <col min="14601" max="14848" width="9.140625" style="65"/>
    <col min="14849" max="14849" width="4.42578125" style="65" customWidth="1"/>
    <col min="14850" max="14850" width="9.140625" style="65"/>
    <col min="14851" max="14851" width="54.140625" style="65" customWidth="1"/>
    <col min="14852" max="14852" width="14.85546875" style="65" customWidth="1"/>
    <col min="14853" max="14855" width="14.7109375" style="65" customWidth="1"/>
    <col min="14856" max="14856" width="0" style="65" hidden="1" customWidth="1"/>
    <col min="14857" max="15104" width="9.140625" style="65"/>
    <col min="15105" max="15105" width="4.42578125" style="65" customWidth="1"/>
    <col min="15106" max="15106" width="9.140625" style="65"/>
    <col min="15107" max="15107" width="54.140625" style="65" customWidth="1"/>
    <col min="15108" max="15108" width="14.85546875" style="65" customWidth="1"/>
    <col min="15109" max="15111" width="14.7109375" style="65" customWidth="1"/>
    <col min="15112" max="15112" width="0" style="65" hidden="1" customWidth="1"/>
    <col min="15113" max="15360" width="9.140625" style="65"/>
    <col min="15361" max="15361" width="4.42578125" style="65" customWidth="1"/>
    <col min="15362" max="15362" width="9.140625" style="65"/>
    <col min="15363" max="15363" width="54.140625" style="65" customWidth="1"/>
    <col min="15364" max="15364" width="14.85546875" style="65" customWidth="1"/>
    <col min="15365" max="15367" width="14.7109375" style="65" customWidth="1"/>
    <col min="15368" max="15368" width="0" style="65" hidden="1" customWidth="1"/>
    <col min="15369" max="15616" width="9.140625" style="65"/>
    <col min="15617" max="15617" width="4.42578125" style="65" customWidth="1"/>
    <col min="15618" max="15618" width="9.140625" style="65"/>
    <col min="15619" max="15619" width="54.140625" style="65" customWidth="1"/>
    <col min="15620" max="15620" width="14.85546875" style="65" customWidth="1"/>
    <col min="15621" max="15623" width="14.7109375" style="65" customWidth="1"/>
    <col min="15624" max="15624" width="0" style="65" hidden="1" customWidth="1"/>
    <col min="15625" max="15872" width="9.140625" style="65"/>
    <col min="15873" max="15873" width="4.42578125" style="65" customWidth="1"/>
    <col min="15874" max="15874" width="9.140625" style="65"/>
    <col min="15875" max="15875" width="54.140625" style="65" customWidth="1"/>
    <col min="15876" max="15876" width="14.85546875" style="65" customWidth="1"/>
    <col min="15877" max="15879" width="14.7109375" style="65" customWidth="1"/>
    <col min="15880" max="15880" width="0" style="65" hidden="1" customWidth="1"/>
    <col min="15881" max="16128" width="9.140625" style="65"/>
    <col min="16129" max="16129" width="4.42578125" style="65" customWidth="1"/>
    <col min="16130" max="16130" width="9.140625" style="65"/>
    <col min="16131" max="16131" width="54.140625" style="65" customWidth="1"/>
    <col min="16132" max="16132" width="14.85546875" style="65" customWidth="1"/>
    <col min="16133" max="16135" width="14.7109375" style="65" customWidth="1"/>
    <col min="16136" max="16136" width="0" style="65" hidden="1" customWidth="1"/>
    <col min="16137" max="16384" width="9.140625" style="65"/>
  </cols>
  <sheetData>
    <row r="1" spans="1:9" ht="15.75" customHeight="1" x14ac:dyDescent="0.25">
      <c r="A1" s="272" t="s">
        <v>473</v>
      </c>
      <c r="B1" s="272"/>
      <c r="C1" s="272"/>
      <c r="D1" s="272"/>
      <c r="E1" s="272"/>
      <c r="F1" s="272"/>
      <c r="G1" s="272"/>
      <c r="I1" s="66"/>
    </row>
    <row r="2" spans="1:9" ht="15.75" customHeight="1" x14ac:dyDescent="0.25">
      <c r="A2" s="272" t="s">
        <v>574</v>
      </c>
      <c r="B2" s="272"/>
      <c r="C2" s="272"/>
      <c r="D2" s="272"/>
      <c r="E2" s="272"/>
      <c r="F2" s="272"/>
      <c r="G2" s="272"/>
      <c r="I2" s="66"/>
    </row>
    <row r="3" spans="1:9" ht="15.75" x14ac:dyDescent="0.25">
      <c r="A3" s="272" t="s">
        <v>371</v>
      </c>
      <c r="B3" s="272"/>
      <c r="C3" s="272"/>
      <c r="D3" s="272"/>
      <c r="E3" s="272"/>
      <c r="F3" s="272"/>
      <c r="G3" s="272"/>
      <c r="I3" s="66"/>
    </row>
    <row r="4" spans="1:9" ht="15" customHeight="1" x14ac:dyDescent="0.2">
      <c r="D4" s="273" t="s">
        <v>422</v>
      </c>
      <c r="E4" s="273"/>
      <c r="F4" s="273"/>
      <c r="G4" s="273"/>
      <c r="I4" s="66"/>
    </row>
    <row r="5" spans="1:9" x14ac:dyDescent="0.2">
      <c r="G5" s="68" t="s">
        <v>372</v>
      </c>
    </row>
    <row r="6" spans="1:9" x14ac:dyDescent="0.2">
      <c r="A6" s="69"/>
      <c r="B6" s="274" t="s">
        <v>2</v>
      </c>
      <c r="C6" s="274"/>
      <c r="D6" s="70" t="s">
        <v>3</v>
      </c>
      <c r="E6" s="70" t="s">
        <v>4</v>
      </c>
      <c r="F6" s="70" t="s">
        <v>5</v>
      </c>
      <c r="G6" s="70" t="s">
        <v>6</v>
      </c>
    </row>
    <row r="7" spans="1:9" ht="13.5" customHeight="1" x14ac:dyDescent="0.2">
      <c r="A7" s="268" t="s">
        <v>18</v>
      </c>
      <c r="B7" s="267" t="s">
        <v>373</v>
      </c>
      <c r="C7" s="267"/>
      <c r="D7" s="267" t="s">
        <v>374</v>
      </c>
      <c r="E7" s="267" t="s">
        <v>375</v>
      </c>
      <c r="F7" s="267" t="s">
        <v>376</v>
      </c>
      <c r="G7" s="264" t="s">
        <v>377</v>
      </c>
    </row>
    <row r="8" spans="1:9" x14ac:dyDescent="0.2">
      <c r="A8" s="268"/>
      <c r="B8" s="267"/>
      <c r="C8" s="267"/>
      <c r="D8" s="267"/>
      <c r="E8" s="267"/>
      <c r="F8" s="267"/>
      <c r="G8" s="264"/>
    </row>
    <row r="9" spans="1:9" x14ac:dyDescent="0.2">
      <c r="A9" s="268"/>
      <c r="B9" s="267"/>
      <c r="C9" s="267"/>
      <c r="D9" s="267"/>
      <c r="E9" s="267"/>
      <c r="F9" s="267"/>
      <c r="G9" s="264"/>
    </row>
    <row r="10" spans="1:9" x14ac:dyDescent="0.2">
      <c r="A10" s="268"/>
      <c r="B10" s="267"/>
      <c r="C10" s="267"/>
      <c r="D10" s="267"/>
      <c r="E10" s="267"/>
      <c r="F10" s="267"/>
      <c r="G10" s="264"/>
    </row>
    <row r="11" spans="1:9" x14ac:dyDescent="0.2">
      <c r="A11" s="268"/>
      <c r="B11" s="267"/>
      <c r="C11" s="267"/>
      <c r="D11" s="267"/>
      <c r="E11" s="267"/>
      <c r="F11" s="267"/>
      <c r="G11" s="264"/>
    </row>
    <row r="12" spans="1:9" x14ac:dyDescent="0.2">
      <c r="A12" s="268"/>
      <c r="B12" s="267"/>
      <c r="C12" s="267"/>
      <c r="D12" s="267"/>
      <c r="E12" s="267"/>
      <c r="F12" s="267"/>
      <c r="G12" s="264"/>
    </row>
    <row r="13" spans="1:9" ht="13.5" x14ac:dyDescent="0.25">
      <c r="A13" s="69" t="s">
        <v>12</v>
      </c>
      <c r="B13" s="265" t="s">
        <v>378</v>
      </c>
      <c r="C13" s="265"/>
      <c r="D13" s="208">
        <f>SUM(D14+D15+D23+D30)</f>
        <v>1720414</v>
      </c>
      <c r="E13" s="208">
        <f>E14+E15+E23+E30</f>
        <v>75950</v>
      </c>
      <c r="F13" s="208">
        <f>F14+F15+F23+F30</f>
        <v>1796364</v>
      </c>
      <c r="G13" s="208">
        <f>G14+G15+G23+G30</f>
        <v>101569</v>
      </c>
    </row>
    <row r="14" spans="1:9" x14ac:dyDescent="0.2">
      <c r="A14" s="69" t="s">
        <v>15</v>
      </c>
      <c r="B14" s="275" t="s">
        <v>379</v>
      </c>
      <c r="C14" s="275"/>
      <c r="D14" s="210">
        <v>1303</v>
      </c>
      <c r="E14" s="213"/>
      <c r="F14" s="210">
        <f>D14+E14</f>
        <v>1303</v>
      </c>
      <c r="G14" s="214">
        <v>6952</v>
      </c>
    </row>
    <row r="15" spans="1:9" x14ac:dyDescent="0.2">
      <c r="A15" s="69" t="s">
        <v>40</v>
      </c>
      <c r="B15" s="275" t="s">
        <v>380</v>
      </c>
      <c r="C15" s="275"/>
      <c r="D15" s="210">
        <f>SUM(D16:D22)</f>
        <v>1719111</v>
      </c>
      <c r="E15" s="210"/>
      <c r="F15" s="210">
        <f>D15+E15</f>
        <v>1719111</v>
      </c>
      <c r="G15" s="214">
        <f>SUM(G16:G22)</f>
        <v>94617</v>
      </c>
    </row>
    <row r="16" spans="1:9" x14ac:dyDescent="0.2">
      <c r="A16" s="69" t="s">
        <v>43</v>
      </c>
      <c r="B16" s="73">
        <v>1</v>
      </c>
      <c r="C16" s="74" t="s">
        <v>381</v>
      </c>
      <c r="D16" s="210">
        <v>1651962</v>
      </c>
      <c r="E16" s="210"/>
      <c r="F16" s="210">
        <f>D16+E16</f>
        <v>1651962</v>
      </c>
      <c r="G16" s="214">
        <v>2569</v>
      </c>
    </row>
    <row r="17" spans="1:7" x14ac:dyDescent="0.2">
      <c r="A17" s="69" t="s">
        <v>23</v>
      </c>
      <c r="B17" s="73">
        <v>2</v>
      </c>
      <c r="C17" s="74" t="s">
        <v>382</v>
      </c>
      <c r="D17" s="210">
        <v>48056</v>
      </c>
      <c r="E17" s="210"/>
      <c r="F17" s="210">
        <f>D17+E17</f>
        <v>48056</v>
      </c>
      <c r="G17" s="214">
        <v>92048</v>
      </c>
    </row>
    <row r="18" spans="1:7" x14ac:dyDescent="0.2">
      <c r="A18" s="69" t="s">
        <v>26</v>
      </c>
      <c r="B18" s="73">
        <v>4</v>
      </c>
      <c r="C18" s="73" t="s">
        <v>383</v>
      </c>
      <c r="D18" s="210"/>
      <c r="E18" s="210"/>
      <c r="F18" s="210"/>
      <c r="G18" s="214"/>
    </row>
    <row r="19" spans="1:7" x14ac:dyDescent="0.2">
      <c r="A19" s="69" t="s">
        <v>29</v>
      </c>
      <c r="B19" s="73">
        <v>5</v>
      </c>
      <c r="C19" s="73" t="s">
        <v>384</v>
      </c>
      <c r="D19" s="210">
        <v>19093</v>
      </c>
      <c r="E19" s="210"/>
      <c r="F19" s="210">
        <f>D19+E19</f>
        <v>19093</v>
      </c>
      <c r="G19" s="215"/>
    </row>
    <row r="20" spans="1:7" x14ac:dyDescent="0.2">
      <c r="A20" s="69" t="s">
        <v>32</v>
      </c>
      <c r="B20" s="73">
        <v>6</v>
      </c>
      <c r="C20" s="73" t="s">
        <v>385</v>
      </c>
      <c r="D20" s="210">
        <v>0</v>
      </c>
      <c r="E20" s="210"/>
      <c r="F20" s="210">
        <f>D20+E20</f>
        <v>0</v>
      </c>
      <c r="G20" s="210"/>
    </row>
    <row r="21" spans="1:7" x14ac:dyDescent="0.2">
      <c r="A21" s="69" t="s">
        <v>35</v>
      </c>
      <c r="B21" s="73">
        <v>7</v>
      </c>
      <c r="C21" s="73" t="s">
        <v>386</v>
      </c>
      <c r="D21" s="210"/>
      <c r="E21" s="210"/>
      <c r="F21" s="210"/>
      <c r="G21" s="210"/>
    </row>
    <row r="22" spans="1:7" x14ac:dyDescent="0.2">
      <c r="A22" s="69" t="s">
        <v>56</v>
      </c>
      <c r="B22" s="73">
        <v>8</v>
      </c>
      <c r="C22" s="74" t="s">
        <v>387</v>
      </c>
      <c r="D22" s="210"/>
      <c r="E22" s="210"/>
      <c r="F22" s="210"/>
      <c r="G22" s="210"/>
    </row>
    <row r="23" spans="1:7" x14ac:dyDescent="0.2">
      <c r="A23" s="69" t="s">
        <v>59</v>
      </c>
      <c r="B23" s="275" t="s">
        <v>388</v>
      </c>
      <c r="C23" s="275"/>
      <c r="D23" s="210">
        <f>D24+D25+D26+D27+D28+D29</f>
        <v>0</v>
      </c>
      <c r="E23" s="210">
        <f>E24+E25+E26+E27+E28+E29</f>
        <v>75950</v>
      </c>
      <c r="F23" s="210">
        <f>D23+E23</f>
        <v>75950</v>
      </c>
      <c r="G23" s="210"/>
    </row>
    <row r="24" spans="1:7" x14ac:dyDescent="0.2">
      <c r="A24" s="69" t="s">
        <v>62</v>
      </c>
      <c r="B24" s="73">
        <v>1</v>
      </c>
      <c r="C24" s="73" t="s">
        <v>389</v>
      </c>
      <c r="D24" s="210">
        <v>0</v>
      </c>
      <c r="E24" s="210">
        <v>1010</v>
      </c>
      <c r="F24" s="210">
        <f>SUM(E24)</f>
        <v>1010</v>
      </c>
      <c r="G24" s="210"/>
    </row>
    <row r="25" spans="1:7" s="75" customFormat="1" x14ac:dyDescent="0.2">
      <c r="A25" s="69" t="s">
        <v>65</v>
      </c>
      <c r="B25" s="74">
        <v>2</v>
      </c>
      <c r="C25" s="74" t="s">
        <v>390</v>
      </c>
      <c r="D25" s="216"/>
      <c r="E25" s="216">
        <v>74940</v>
      </c>
      <c r="F25" s="210">
        <f>SUM(E25)</f>
        <v>74940</v>
      </c>
      <c r="G25" s="216"/>
    </row>
    <row r="26" spans="1:7" x14ac:dyDescent="0.2">
      <c r="A26" s="69" t="s">
        <v>68</v>
      </c>
      <c r="B26" s="73">
        <v>3</v>
      </c>
      <c r="C26" s="73" t="s">
        <v>391</v>
      </c>
      <c r="D26" s="210"/>
      <c r="E26" s="210"/>
      <c r="F26" s="210"/>
      <c r="G26" s="210"/>
    </row>
    <row r="27" spans="1:7" x14ac:dyDescent="0.2">
      <c r="A27" s="69" t="s">
        <v>71</v>
      </c>
      <c r="B27" s="73">
        <v>4</v>
      </c>
      <c r="C27" s="73" t="s">
        <v>392</v>
      </c>
      <c r="D27" s="210"/>
      <c r="E27" s="210"/>
      <c r="F27" s="210"/>
      <c r="G27" s="210"/>
    </row>
    <row r="28" spans="1:7" x14ac:dyDescent="0.2">
      <c r="A28" s="69" t="s">
        <v>74</v>
      </c>
      <c r="B28" s="73">
        <v>5</v>
      </c>
      <c r="C28" s="74" t="s">
        <v>393</v>
      </c>
      <c r="D28" s="210"/>
      <c r="E28" s="210"/>
      <c r="F28" s="210"/>
      <c r="G28" s="210"/>
    </row>
    <row r="29" spans="1:7" x14ac:dyDescent="0.2">
      <c r="A29" s="69" t="s">
        <v>77</v>
      </c>
      <c r="B29" s="73">
        <v>6</v>
      </c>
      <c r="C29" s="74" t="s">
        <v>394</v>
      </c>
      <c r="D29" s="210"/>
      <c r="E29" s="210"/>
      <c r="F29" s="210"/>
      <c r="G29" s="210"/>
    </row>
    <row r="30" spans="1:7" ht="12.75" customHeight="1" x14ac:dyDescent="0.2">
      <c r="A30" s="69" t="s">
        <v>80</v>
      </c>
      <c r="B30" s="271" t="s">
        <v>395</v>
      </c>
      <c r="C30" s="271"/>
      <c r="D30" s="216"/>
      <c r="E30" s="216"/>
      <c r="F30" s="216"/>
      <c r="G30" s="216">
        <v>0</v>
      </c>
    </row>
    <row r="31" spans="1:7" ht="13.5" x14ac:dyDescent="0.25">
      <c r="A31" s="69" t="s">
        <v>83</v>
      </c>
      <c r="B31" s="261" t="s">
        <v>396</v>
      </c>
      <c r="C31" s="261"/>
      <c r="D31" s="208">
        <f>D32+D33+D34+D35+D36</f>
        <v>0</v>
      </c>
      <c r="E31" s="208">
        <f>E32+E33</f>
        <v>2542</v>
      </c>
      <c r="F31" s="208">
        <f>F32+F33</f>
        <v>2542</v>
      </c>
      <c r="G31" s="208"/>
    </row>
    <row r="32" spans="1:7" x14ac:dyDescent="0.2">
      <c r="A32" s="69" t="s">
        <v>86</v>
      </c>
      <c r="B32" s="270" t="s">
        <v>397</v>
      </c>
      <c r="C32" s="270"/>
      <c r="D32" s="210"/>
      <c r="E32" s="210">
        <v>2542</v>
      </c>
      <c r="F32" s="210">
        <f>SUM(E32)</f>
        <v>2542</v>
      </c>
      <c r="G32" s="210"/>
    </row>
    <row r="33" spans="1:7" x14ac:dyDescent="0.2">
      <c r="A33" s="69" t="s">
        <v>89</v>
      </c>
      <c r="B33" s="270" t="s">
        <v>398</v>
      </c>
      <c r="C33" s="270"/>
      <c r="D33" s="210"/>
      <c r="E33" s="210"/>
      <c r="F33" s="210">
        <f>D33+E33</f>
        <v>0</v>
      </c>
      <c r="G33" s="210"/>
    </row>
    <row r="34" spans="1:7" ht="13.5" x14ac:dyDescent="0.25">
      <c r="A34" s="69" t="s">
        <v>92</v>
      </c>
      <c r="B34" s="261" t="s">
        <v>399</v>
      </c>
      <c r="C34" s="261"/>
      <c r="D34" s="210"/>
      <c r="E34" s="212">
        <v>98914</v>
      </c>
      <c r="F34" s="212">
        <f>SUM(E34)</f>
        <v>98914</v>
      </c>
      <c r="G34" s="210"/>
    </row>
    <row r="35" spans="1:7" ht="13.5" x14ac:dyDescent="0.25">
      <c r="A35" s="69" t="s">
        <v>94</v>
      </c>
      <c r="B35" s="261" t="s">
        <v>400</v>
      </c>
      <c r="C35" s="261"/>
      <c r="D35" s="210"/>
      <c r="E35" s="212">
        <v>39701</v>
      </c>
      <c r="F35" s="212">
        <f>D35+E35</f>
        <v>39701</v>
      </c>
      <c r="G35" s="210"/>
    </row>
    <row r="36" spans="1:7" ht="12.75" customHeight="1" x14ac:dyDescent="0.25">
      <c r="A36" s="69" t="s">
        <v>96</v>
      </c>
      <c r="B36" s="269" t="s">
        <v>401</v>
      </c>
      <c r="C36" s="269"/>
      <c r="D36" s="216"/>
      <c r="E36" s="217">
        <v>684</v>
      </c>
      <c r="F36" s="212">
        <f>D36+E36</f>
        <v>684</v>
      </c>
      <c r="G36" s="216"/>
    </row>
    <row r="37" spans="1:7" ht="13.5" x14ac:dyDescent="0.25">
      <c r="A37" s="69" t="s">
        <v>97</v>
      </c>
      <c r="B37" s="269" t="s">
        <v>402</v>
      </c>
      <c r="C37" s="269"/>
      <c r="D37" s="216"/>
      <c r="E37" s="217">
        <v>0</v>
      </c>
      <c r="F37" s="217">
        <f>D37+E37</f>
        <v>0</v>
      </c>
      <c r="G37" s="216"/>
    </row>
    <row r="38" spans="1:7" ht="15.75" x14ac:dyDescent="0.25">
      <c r="A38" s="69" t="s">
        <v>100</v>
      </c>
      <c r="B38" s="263" t="s">
        <v>403</v>
      </c>
      <c r="C38" s="263"/>
      <c r="D38" s="212">
        <f t="shared" ref="D38:G38" si="0">D13+D31+D34+D35+D36</f>
        <v>1720414</v>
      </c>
      <c r="E38" s="212">
        <f t="shared" si="0"/>
        <v>217791</v>
      </c>
      <c r="F38" s="212">
        <f>F13+F31+F34+F35+F36</f>
        <v>1938205</v>
      </c>
      <c r="G38" s="212">
        <f t="shared" si="0"/>
        <v>101569</v>
      </c>
    </row>
    <row r="39" spans="1:7" ht="13.5" customHeight="1" x14ac:dyDescent="0.2">
      <c r="A39" s="268" t="s">
        <v>102</v>
      </c>
      <c r="B39" s="267" t="s">
        <v>404</v>
      </c>
      <c r="C39" s="267"/>
      <c r="D39" s="267" t="s">
        <v>374</v>
      </c>
      <c r="E39" s="267" t="s">
        <v>375</v>
      </c>
      <c r="F39" s="267" t="s">
        <v>376</v>
      </c>
      <c r="G39" s="264" t="s">
        <v>377</v>
      </c>
    </row>
    <row r="40" spans="1:7" x14ac:dyDescent="0.2">
      <c r="A40" s="268"/>
      <c r="B40" s="267"/>
      <c r="C40" s="267"/>
      <c r="D40" s="267"/>
      <c r="E40" s="267"/>
      <c r="F40" s="267"/>
      <c r="G40" s="264"/>
    </row>
    <row r="41" spans="1:7" x14ac:dyDescent="0.2">
      <c r="A41" s="268"/>
      <c r="B41" s="267"/>
      <c r="C41" s="267"/>
      <c r="D41" s="267"/>
      <c r="E41" s="267"/>
      <c r="F41" s="267"/>
      <c r="G41" s="264"/>
    </row>
    <row r="42" spans="1:7" x14ac:dyDescent="0.2">
      <c r="A42" s="268"/>
      <c r="B42" s="267"/>
      <c r="C42" s="267"/>
      <c r="D42" s="267"/>
      <c r="E42" s="267"/>
      <c r="F42" s="267"/>
      <c r="G42" s="264"/>
    </row>
    <row r="43" spans="1:7" x14ac:dyDescent="0.2">
      <c r="A43" s="268"/>
      <c r="B43" s="267"/>
      <c r="C43" s="267"/>
      <c r="D43" s="267"/>
      <c r="E43" s="267"/>
      <c r="F43" s="267"/>
      <c r="G43" s="264"/>
    </row>
    <row r="44" spans="1:7" x14ac:dyDescent="0.2">
      <c r="A44" s="268"/>
      <c r="B44" s="267"/>
      <c r="C44" s="267"/>
      <c r="D44" s="267"/>
      <c r="E44" s="267"/>
      <c r="F44" s="267"/>
      <c r="G44" s="264"/>
    </row>
    <row r="45" spans="1:7" ht="15.75" x14ac:dyDescent="0.25">
      <c r="A45" s="69" t="s">
        <v>105</v>
      </c>
      <c r="B45" s="265" t="s">
        <v>405</v>
      </c>
      <c r="C45" s="265"/>
      <c r="D45" s="208">
        <f>SUM(D46:D51)</f>
        <v>1620702</v>
      </c>
      <c r="E45" s="209" t="s">
        <v>406</v>
      </c>
      <c r="F45" s="208">
        <f>SUM(D45)</f>
        <v>1620702</v>
      </c>
      <c r="G45" s="71"/>
    </row>
    <row r="46" spans="1:7" ht="13.5" x14ac:dyDescent="0.25">
      <c r="A46" s="69" t="s">
        <v>108</v>
      </c>
      <c r="B46" s="266" t="s">
        <v>407</v>
      </c>
      <c r="C46" s="266"/>
      <c r="D46" s="210">
        <v>1946448</v>
      </c>
      <c r="E46" s="210"/>
      <c r="F46" s="208">
        <f t="shared" ref="F46:F58" si="1">SUM(D46)</f>
        <v>1946448</v>
      </c>
      <c r="G46" s="72"/>
    </row>
    <row r="47" spans="1:7" ht="13.5" x14ac:dyDescent="0.25">
      <c r="A47" s="69" t="s">
        <v>111</v>
      </c>
      <c r="B47" s="266" t="s">
        <v>408</v>
      </c>
      <c r="C47" s="266"/>
      <c r="D47" s="210"/>
      <c r="E47" s="210"/>
      <c r="F47" s="208"/>
      <c r="G47" s="72"/>
    </row>
    <row r="48" spans="1:7" ht="13.5" x14ac:dyDescent="0.25">
      <c r="A48" s="69" t="s">
        <v>114</v>
      </c>
      <c r="B48" s="266" t="s">
        <v>409</v>
      </c>
      <c r="C48" s="266"/>
      <c r="D48" s="210">
        <v>146332</v>
      </c>
      <c r="E48" s="210"/>
      <c r="F48" s="208">
        <f t="shared" si="1"/>
        <v>146332</v>
      </c>
      <c r="G48" s="72"/>
    </row>
    <row r="49" spans="1:7" ht="13.5" x14ac:dyDescent="0.25">
      <c r="A49" s="69" t="s">
        <v>117</v>
      </c>
      <c r="B49" s="73" t="s">
        <v>410</v>
      </c>
      <c r="C49" s="73"/>
      <c r="D49" s="210">
        <v>-538084</v>
      </c>
      <c r="E49" s="210"/>
      <c r="F49" s="208">
        <f t="shared" si="1"/>
        <v>-538084</v>
      </c>
      <c r="G49" s="72"/>
    </row>
    <row r="50" spans="1:7" ht="13.5" x14ac:dyDescent="0.25">
      <c r="A50" s="69" t="s">
        <v>120</v>
      </c>
      <c r="B50" s="73" t="s">
        <v>411</v>
      </c>
      <c r="C50" s="73"/>
      <c r="D50" s="210"/>
      <c r="E50" s="210"/>
      <c r="F50" s="208"/>
      <c r="G50" s="72"/>
    </row>
    <row r="51" spans="1:7" ht="13.5" x14ac:dyDescent="0.25">
      <c r="A51" s="69" t="s">
        <v>123</v>
      </c>
      <c r="B51" s="73" t="s">
        <v>412</v>
      </c>
      <c r="C51" s="73"/>
      <c r="D51" s="210">
        <v>66006</v>
      </c>
      <c r="E51" s="210"/>
      <c r="F51" s="208">
        <f t="shared" si="1"/>
        <v>66006</v>
      </c>
      <c r="G51" s="72"/>
    </row>
    <row r="52" spans="1:7" ht="15.75" x14ac:dyDescent="0.25">
      <c r="A52" s="69" t="s">
        <v>126</v>
      </c>
      <c r="B52" s="261" t="s">
        <v>413</v>
      </c>
      <c r="C52" s="261"/>
      <c r="D52" s="208">
        <f>SUM(D53:D55)</f>
        <v>13803</v>
      </c>
      <c r="E52" s="209" t="s">
        <v>406</v>
      </c>
      <c r="F52" s="208">
        <f t="shared" si="1"/>
        <v>13803</v>
      </c>
      <c r="G52" s="77"/>
    </row>
    <row r="53" spans="1:7" ht="13.5" x14ac:dyDescent="0.25">
      <c r="A53" s="69" t="s">
        <v>129</v>
      </c>
      <c r="B53" s="260" t="s">
        <v>414</v>
      </c>
      <c r="C53" s="260"/>
      <c r="D53" s="210">
        <v>0</v>
      </c>
      <c r="E53" s="210"/>
      <c r="F53" s="208"/>
      <c r="G53" s="77"/>
    </row>
    <row r="54" spans="1:7" ht="13.5" x14ac:dyDescent="0.25">
      <c r="A54" s="69" t="s">
        <v>132</v>
      </c>
      <c r="B54" s="78" t="s">
        <v>415</v>
      </c>
      <c r="C54" s="78"/>
      <c r="D54" s="210">
        <v>6386</v>
      </c>
      <c r="E54" s="210"/>
      <c r="F54" s="208"/>
      <c r="G54" s="77"/>
    </row>
    <row r="55" spans="1:7" ht="13.5" x14ac:dyDescent="0.25">
      <c r="A55" s="69" t="s">
        <v>135</v>
      </c>
      <c r="B55" s="260" t="s">
        <v>416</v>
      </c>
      <c r="C55" s="260"/>
      <c r="D55" s="210">
        <v>7417</v>
      </c>
      <c r="E55" s="210"/>
      <c r="F55" s="208">
        <f t="shared" si="1"/>
        <v>7417</v>
      </c>
      <c r="G55" s="77"/>
    </row>
    <row r="56" spans="1:7" ht="15.75" x14ac:dyDescent="0.25">
      <c r="A56" s="69" t="s">
        <v>138</v>
      </c>
      <c r="B56" s="261" t="s">
        <v>417</v>
      </c>
      <c r="C56" s="261"/>
      <c r="D56" s="208"/>
      <c r="E56" s="211" t="s">
        <v>406</v>
      </c>
      <c r="F56" s="208">
        <f t="shared" si="1"/>
        <v>0</v>
      </c>
      <c r="G56" s="77"/>
    </row>
    <row r="57" spans="1:7" ht="13.5" x14ac:dyDescent="0.25">
      <c r="A57" s="69" t="s">
        <v>141</v>
      </c>
      <c r="B57" s="261" t="s">
        <v>418</v>
      </c>
      <c r="C57" s="261"/>
      <c r="D57" s="208">
        <v>0</v>
      </c>
      <c r="E57" s="208"/>
      <c r="F57" s="208">
        <f t="shared" si="1"/>
        <v>0</v>
      </c>
      <c r="G57" s="71"/>
    </row>
    <row r="58" spans="1:7" ht="12.75" customHeight="1" x14ac:dyDescent="0.25">
      <c r="A58" s="69" t="s">
        <v>144</v>
      </c>
      <c r="B58" s="262" t="s">
        <v>419</v>
      </c>
      <c r="C58" s="262"/>
      <c r="D58" s="208">
        <v>303700</v>
      </c>
      <c r="E58" s="208"/>
      <c r="F58" s="208">
        <f t="shared" si="1"/>
        <v>303700</v>
      </c>
      <c r="G58" s="72"/>
    </row>
    <row r="59" spans="1:7" ht="15.75" x14ac:dyDescent="0.25">
      <c r="A59" s="69" t="s">
        <v>147</v>
      </c>
      <c r="B59" s="263" t="s">
        <v>420</v>
      </c>
      <c r="C59" s="263"/>
      <c r="D59" s="212">
        <f>SUM(D45,D52,D56,D57,D58)</f>
        <v>1938205</v>
      </c>
      <c r="E59" s="209" t="s">
        <v>406</v>
      </c>
      <c r="F59" s="212">
        <f>SUM(F45,F52,F56,F57,F58)</f>
        <v>1938205</v>
      </c>
      <c r="G59" s="76"/>
    </row>
    <row r="62" spans="1:7" ht="12.75" customHeight="1" x14ac:dyDescent="0.2">
      <c r="B62" s="259" t="s">
        <v>421</v>
      </c>
      <c r="C62" s="259"/>
      <c r="D62" s="259"/>
      <c r="E62" s="259"/>
      <c r="F62" s="259"/>
      <c r="G62" s="259"/>
    </row>
    <row r="63" spans="1:7" x14ac:dyDescent="0.2">
      <c r="B63" s="259"/>
      <c r="C63" s="259"/>
      <c r="D63" s="259"/>
      <c r="E63" s="259"/>
      <c r="F63" s="259"/>
      <c r="G63" s="259"/>
    </row>
    <row r="64" spans="1:7" x14ac:dyDescent="0.2">
      <c r="B64" s="259"/>
      <c r="C64" s="259"/>
      <c r="D64" s="259"/>
      <c r="E64" s="259"/>
      <c r="F64" s="259"/>
      <c r="G64" s="259"/>
    </row>
  </sheetData>
  <mergeCells count="42">
    <mergeCell ref="B30:C30"/>
    <mergeCell ref="A1:G1"/>
    <mergeCell ref="A2:G2"/>
    <mergeCell ref="A3:G3"/>
    <mergeCell ref="D4:G4"/>
    <mergeCell ref="B6:C6"/>
    <mergeCell ref="A7:A12"/>
    <mergeCell ref="B7:C12"/>
    <mergeCell ref="D7:D12"/>
    <mergeCell ref="E7:E12"/>
    <mergeCell ref="F7:F12"/>
    <mergeCell ref="G7:G12"/>
    <mergeCell ref="B13:C13"/>
    <mergeCell ref="B14:C14"/>
    <mergeCell ref="B15:C15"/>
    <mergeCell ref="B23:C23"/>
    <mergeCell ref="B37:C37"/>
    <mergeCell ref="B38:C38"/>
    <mergeCell ref="B31:C31"/>
    <mergeCell ref="B32:C32"/>
    <mergeCell ref="B33:C33"/>
    <mergeCell ref="B34:C34"/>
    <mergeCell ref="B35:C35"/>
    <mergeCell ref="B36:C36"/>
    <mergeCell ref="B52:C52"/>
    <mergeCell ref="A39:A44"/>
    <mergeCell ref="B39:C44"/>
    <mergeCell ref="D39:D44"/>
    <mergeCell ref="E39:E44"/>
    <mergeCell ref="G39:G44"/>
    <mergeCell ref="B45:C45"/>
    <mergeCell ref="B46:C46"/>
    <mergeCell ref="B47:C47"/>
    <mergeCell ref="B48:C48"/>
    <mergeCell ref="F39:F44"/>
    <mergeCell ref="B62:G64"/>
    <mergeCell ref="B53:C53"/>
    <mergeCell ref="B55:C55"/>
    <mergeCell ref="B56:C56"/>
    <mergeCell ref="B57:C57"/>
    <mergeCell ref="B58:C58"/>
    <mergeCell ref="B59:C59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  <pageSetUpPr fitToPage="1"/>
  </sheetPr>
  <dimension ref="A1:S42"/>
  <sheetViews>
    <sheetView zoomScale="110" zoomScaleNormal="110" workbookViewId="0">
      <selection activeCell="A2" sqref="A2:O2"/>
    </sheetView>
  </sheetViews>
  <sheetFormatPr defaultRowHeight="12.75" x14ac:dyDescent="0.2"/>
  <cols>
    <col min="1" max="1" width="4.140625" style="81" customWidth="1"/>
    <col min="2" max="2" width="28.7109375" style="81" customWidth="1"/>
    <col min="3" max="3" width="7.7109375" style="81" customWidth="1"/>
    <col min="4" max="5" width="7.7109375" style="81" bestFit="1" customWidth="1"/>
    <col min="6" max="6" width="7.5703125" style="81" customWidth="1"/>
    <col min="7" max="7" width="7.42578125" style="81" customWidth="1"/>
    <col min="8" max="9" width="7.7109375" style="81" bestFit="1" customWidth="1"/>
    <col min="10" max="10" width="8.140625" style="81" customWidth="1"/>
    <col min="11" max="12" width="7.5703125" style="81" customWidth="1"/>
    <col min="13" max="13" width="6.5703125" style="81" customWidth="1"/>
    <col min="14" max="14" width="8" style="81" customWidth="1"/>
    <col min="15" max="16" width="9.140625" style="81"/>
    <col min="17" max="18" width="0" style="81" hidden="1" customWidth="1"/>
    <col min="19" max="256" width="9.140625" style="81"/>
    <col min="257" max="257" width="4.140625" style="81" customWidth="1"/>
    <col min="258" max="258" width="16.5703125" style="81" customWidth="1"/>
    <col min="259" max="259" width="7.7109375" style="81" customWidth="1"/>
    <col min="260" max="260" width="7.28515625" style="81" customWidth="1"/>
    <col min="261" max="261" width="7.42578125" style="81" customWidth="1"/>
    <col min="262" max="262" width="7.5703125" style="81" customWidth="1"/>
    <col min="263" max="263" width="7.42578125" style="81" customWidth="1"/>
    <col min="264" max="264" width="7.28515625" style="81" customWidth="1"/>
    <col min="265" max="265" width="7.140625" style="81" customWidth="1"/>
    <col min="266" max="266" width="8.140625" style="81" customWidth="1"/>
    <col min="267" max="268" width="7.5703125" style="81" customWidth="1"/>
    <col min="269" max="269" width="6.5703125" style="81" customWidth="1"/>
    <col min="270" max="270" width="8" style="81" customWidth="1"/>
    <col min="271" max="272" width="9.140625" style="81"/>
    <col min="273" max="274" width="0" style="81" hidden="1" customWidth="1"/>
    <col min="275" max="512" width="9.140625" style="81"/>
    <col min="513" max="513" width="4.140625" style="81" customWidth="1"/>
    <col min="514" max="514" width="16.5703125" style="81" customWidth="1"/>
    <col min="515" max="515" width="7.7109375" style="81" customWidth="1"/>
    <col min="516" max="516" width="7.28515625" style="81" customWidth="1"/>
    <col min="517" max="517" width="7.42578125" style="81" customWidth="1"/>
    <col min="518" max="518" width="7.5703125" style="81" customWidth="1"/>
    <col min="519" max="519" width="7.42578125" style="81" customWidth="1"/>
    <col min="520" max="520" width="7.28515625" style="81" customWidth="1"/>
    <col min="521" max="521" width="7.140625" style="81" customWidth="1"/>
    <col min="522" max="522" width="8.140625" style="81" customWidth="1"/>
    <col min="523" max="524" width="7.5703125" style="81" customWidth="1"/>
    <col min="525" max="525" width="6.5703125" style="81" customWidth="1"/>
    <col min="526" max="526" width="8" style="81" customWidth="1"/>
    <col min="527" max="528" width="9.140625" style="81"/>
    <col min="529" max="530" width="0" style="81" hidden="1" customWidth="1"/>
    <col min="531" max="768" width="9.140625" style="81"/>
    <col min="769" max="769" width="4.140625" style="81" customWidth="1"/>
    <col min="770" max="770" width="16.5703125" style="81" customWidth="1"/>
    <col min="771" max="771" width="7.7109375" style="81" customWidth="1"/>
    <col min="772" max="772" width="7.28515625" style="81" customWidth="1"/>
    <col min="773" max="773" width="7.42578125" style="81" customWidth="1"/>
    <col min="774" max="774" width="7.5703125" style="81" customWidth="1"/>
    <col min="775" max="775" width="7.42578125" style="81" customWidth="1"/>
    <col min="776" max="776" width="7.28515625" style="81" customWidth="1"/>
    <col min="777" max="777" width="7.140625" style="81" customWidth="1"/>
    <col min="778" max="778" width="8.140625" style="81" customWidth="1"/>
    <col min="779" max="780" width="7.5703125" style="81" customWidth="1"/>
    <col min="781" max="781" width="6.5703125" style="81" customWidth="1"/>
    <col min="782" max="782" width="8" style="81" customWidth="1"/>
    <col min="783" max="784" width="9.140625" style="81"/>
    <col min="785" max="786" width="0" style="81" hidden="1" customWidth="1"/>
    <col min="787" max="1024" width="9.140625" style="81"/>
    <col min="1025" max="1025" width="4.140625" style="81" customWidth="1"/>
    <col min="1026" max="1026" width="16.5703125" style="81" customWidth="1"/>
    <col min="1027" max="1027" width="7.7109375" style="81" customWidth="1"/>
    <col min="1028" max="1028" width="7.28515625" style="81" customWidth="1"/>
    <col min="1029" max="1029" width="7.42578125" style="81" customWidth="1"/>
    <col min="1030" max="1030" width="7.5703125" style="81" customWidth="1"/>
    <col min="1031" max="1031" width="7.42578125" style="81" customWidth="1"/>
    <col min="1032" max="1032" width="7.28515625" style="81" customWidth="1"/>
    <col min="1033" max="1033" width="7.140625" style="81" customWidth="1"/>
    <col min="1034" max="1034" width="8.140625" style="81" customWidth="1"/>
    <col min="1035" max="1036" width="7.5703125" style="81" customWidth="1"/>
    <col min="1037" max="1037" width="6.5703125" style="81" customWidth="1"/>
    <col min="1038" max="1038" width="8" style="81" customWidth="1"/>
    <col min="1039" max="1040" width="9.140625" style="81"/>
    <col min="1041" max="1042" width="0" style="81" hidden="1" customWidth="1"/>
    <col min="1043" max="1280" width="9.140625" style="81"/>
    <col min="1281" max="1281" width="4.140625" style="81" customWidth="1"/>
    <col min="1282" max="1282" width="16.5703125" style="81" customWidth="1"/>
    <col min="1283" max="1283" width="7.7109375" style="81" customWidth="1"/>
    <col min="1284" max="1284" width="7.28515625" style="81" customWidth="1"/>
    <col min="1285" max="1285" width="7.42578125" style="81" customWidth="1"/>
    <col min="1286" max="1286" width="7.5703125" style="81" customWidth="1"/>
    <col min="1287" max="1287" width="7.42578125" style="81" customWidth="1"/>
    <col min="1288" max="1288" width="7.28515625" style="81" customWidth="1"/>
    <col min="1289" max="1289" width="7.140625" style="81" customWidth="1"/>
    <col min="1290" max="1290" width="8.140625" style="81" customWidth="1"/>
    <col min="1291" max="1292" width="7.5703125" style="81" customWidth="1"/>
    <col min="1293" max="1293" width="6.5703125" style="81" customWidth="1"/>
    <col min="1294" max="1294" width="8" style="81" customWidth="1"/>
    <col min="1295" max="1296" width="9.140625" style="81"/>
    <col min="1297" max="1298" width="0" style="81" hidden="1" customWidth="1"/>
    <col min="1299" max="1536" width="9.140625" style="81"/>
    <col min="1537" max="1537" width="4.140625" style="81" customWidth="1"/>
    <col min="1538" max="1538" width="16.5703125" style="81" customWidth="1"/>
    <col min="1539" max="1539" width="7.7109375" style="81" customWidth="1"/>
    <col min="1540" max="1540" width="7.28515625" style="81" customWidth="1"/>
    <col min="1541" max="1541" width="7.42578125" style="81" customWidth="1"/>
    <col min="1542" max="1542" width="7.5703125" style="81" customWidth="1"/>
    <col min="1543" max="1543" width="7.42578125" style="81" customWidth="1"/>
    <col min="1544" max="1544" width="7.28515625" style="81" customWidth="1"/>
    <col min="1545" max="1545" width="7.140625" style="81" customWidth="1"/>
    <col min="1546" max="1546" width="8.140625" style="81" customWidth="1"/>
    <col min="1547" max="1548" width="7.5703125" style="81" customWidth="1"/>
    <col min="1549" max="1549" width="6.5703125" style="81" customWidth="1"/>
    <col min="1550" max="1550" width="8" style="81" customWidth="1"/>
    <col min="1551" max="1552" width="9.140625" style="81"/>
    <col min="1553" max="1554" width="0" style="81" hidden="1" customWidth="1"/>
    <col min="1555" max="1792" width="9.140625" style="81"/>
    <col min="1793" max="1793" width="4.140625" style="81" customWidth="1"/>
    <col min="1794" max="1794" width="16.5703125" style="81" customWidth="1"/>
    <col min="1795" max="1795" width="7.7109375" style="81" customWidth="1"/>
    <col min="1796" max="1796" width="7.28515625" style="81" customWidth="1"/>
    <col min="1797" max="1797" width="7.42578125" style="81" customWidth="1"/>
    <col min="1798" max="1798" width="7.5703125" style="81" customWidth="1"/>
    <col min="1799" max="1799" width="7.42578125" style="81" customWidth="1"/>
    <col min="1800" max="1800" width="7.28515625" style="81" customWidth="1"/>
    <col min="1801" max="1801" width="7.140625" style="81" customWidth="1"/>
    <col min="1802" max="1802" width="8.140625" style="81" customWidth="1"/>
    <col min="1803" max="1804" width="7.5703125" style="81" customWidth="1"/>
    <col min="1805" max="1805" width="6.5703125" style="81" customWidth="1"/>
    <col min="1806" max="1806" width="8" style="81" customWidth="1"/>
    <col min="1807" max="1808" width="9.140625" style="81"/>
    <col min="1809" max="1810" width="0" style="81" hidden="1" customWidth="1"/>
    <col min="1811" max="2048" width="9.140625" style="81"/>
    <col min="2049" max="2049" width="4.140625" style="81" customWidth="1"/>
    <col min="2050" max="2050" width="16.5703125" style="81" customWidth="1"/>
    <col min="2051" max="2051" width="7.7109375" style="81" customWidth="1"/>
    <col min="2052" max="2052" width="7.28515625" style="81" customWidth="1"/>
    <col min="2053" max="2053" width="7.42578125" style="81" customWidth="1"/>
    <col min="2054" max="2054" width="7.5703125" style="81" customWidth="1"/>
    <col min="2055" max="2055" width="7.42578125" style="81" customWidth="1"/>
    <col min="2056" max="2056" width="7.28515625" style="81" customWidth="1"/>
    <col min="2057" max="2057" width="7.140625" style="81" customWidth="1"/>
    <col min="2058" max="2058" width="8.140625" style="81" customWidth="1"/>
    <col min="2059" max="2060" width="7.5703125" style="81" customWidth="1"/>
    <col min="2061" max="2061" width="6.5703125" style="81" customWidth="1"/>
    <col min="2062" max="2062" width="8" style="81" customWidth="1"/>
    <col min="2063" max="2064" width="9.140625" style="81"/>
    <col min="2065" max="2066" width="0" style="81" hidden="1" customWidth="1"/>
    <col min="2067" max="2304" width="9.140625" style="81"/>
    <col min="2305" max="2305" width="4.140625" style="81" customWidth="1"/>
    <col min="2306" max="2306" width="16.5703125" style="81" customWidth="1"/>
    <col min="2307" max="2307" width="7.7109375" style="81" customWidth="1"/>
    <col min="2308" max="2308" width="7.28515625" style="81" customWidth="1"/>
    <col min="2309" max="2309" width="7.42578125" style="81" customWidth="1"/>
    <col min="2310" max="2310" width="7.5703125" style="81" customWidth="1"/>
    <col min="2311" max="2311" width="7.42578125" style="81" customWidth="1"/>
    <col min="2312" max="2312" width="7.28515625" style="81" customWidth="1"/>
    <col min="2313" max="2313" width="7.140625" style="81" customWidth="1"/>
    <col min="2314" max="2314" width="8.140625" style="81" customWidth="1"/>
    <col min="2315" max="2316" width="7.5703125" style="81" customWidth="1"/>
    <col min="2317" max="2317" width="6.5703125" style="81" customWidth="1"/>
    <col min="2318" max="2318" width="8" style="81" customWidth="1"/>
    <col min="2319" max="2320" width="9.140625" style="81"/>
    <col min="2321" max="2322" width="0" style="81" hidden="1" customWidth="1"/>
    <col min="2323" max="2560" width="9.140625" style="81"/>
    <col min="2561" max="2561" width="4.140625" style="81" customWidth="1"/>
    <col min="2562" max="2562" width="16.5703125" style="81" customWidth="1"/>
    <col min="2563" max="2563" width="7.7109375" style="81" customWidth="1"/>
    <col min="2564" max="2564" width="7.28515625" style="81" customWidth="1"/>
    <col min="2565" max="2565" width="7.42578125" style="81" customWidth="1"/>
    <col min="2566" max="2566" width="7.5703125" style="81" customWidth="1"/>
    <col min="2567" max="2567" width="7.42578125" style="81" customWidth="1"/>
    <col min="2568" max="2568" width="7.28515625" style="81" customWidth="1"/>
    <col min="2569" max="2569" width="7.140625" style="81" customWidth="1"/>
    <col min="2570" max="2570" width="8.140625" style="81" customWidth="1"/>
    <col min="2571" max="2572" width="7.5703125" style="81" customWidth="1"/>
    <col min="2573" max="2573" width="6.5703125" style="81" customWidth="1"/>
    <col min="2574" max="2574" width="8" style="81" customWidth="1"/>
    <col min="2575" max="2576" width="9.140625" style="81"/>
    <col min="2577" max="2578" width="0" style="81" hidden="1" customWidth="1"/>
    <col min="2579" max="2816" width="9.140625" style="81"/>
    <col min="2817" max="2817" width="4.140625" style="81" customWidth="1"/>
    <col min="2818" max="2818" width="16.5703125" style="81" customWidth="1"/>
    <col min="2819" max="2819" width="7.7109375" style="81" customWidth="1"/>
    <col min="2820" max="2820" width="7.28515625" style="81" customWidth="1"/>
    <col min="2821" max="2821" width="7.42578125" style="81" customWidth="1"/>
    <col min="2822" max="2822" width="7.5703125" style="81" customWidth="1"/>
    <col min="2823" max="2823" width="7.42578125" style="81" customWidth="1"/>
    <col min="2824" max="2824" width="7.28515625" style="81" customWidth="1"/>
    <col min="2825" max="2825" width="7.140625" style="81" customWidth="1"/>
    <col min="2826" max="2826" width="8.140625" style="81" customWidth="1"/>
    <col min="2827" max="2828" width="7.5703125" style="81" customWidth="1"/>
    <col min="2829" max="2829" width="6.5703125" style="81" customWidth="1"/>
    <col min="2830" max="2830" width="8" style="81" customWidth="1"/>
    <col min="2831" max="2832" width="9.140625" style="81"/>
    <col min="2833" max="2834" width="0" style="81" hidden="1" customWidth="1"/>
    <col min="2835" max="3072" width="9.140625" style="81"/>
    <col min="3073" max="3073" width="4.140625" style="81" customWidth="1"/>
    <col min="3074" max="3074" width="16.5703125" style="81" customWidth="1"/>
    <col min="3075" max="3075" width="7.7109375" style="81" customWidth="1"/>
    <col min="3076" max="3076" width="7.28515625" style="81" customWidth="1"/>
    <col min="3077" max="3077" width="7.42578125" style="81" customWidth="1"/>
    <col min="3078" max="3078" width="7.5703125" style="81" customWidth="1"/>
    <col min="3079" max="3079" width="7.42578125" style="81" customWidth="1"/>
    <col min="3080" max="3080" width="7.28515625" style="81" customWidth="1"/>
    <col min="3081" max="3081" width="7.140625" style="81" customWidth="1"/>
    <col min="3082" max="3082" width="8.140625" style="81" customWidth="1"/>
    <col min="3083" max="3084" width="7.5703125" style="81" customWidth="1"/>
    <col min="3085" max="3085" width="6.5703125" style="81" customWidth="1"/>
    <col min="3086" max="3086" width="8" style="81" customWidth="1"/>
    <col min="3087" max="3088" width="9.140625" style="81"/>
    <col min="3089" max="3090" width="0" style="81" hidden="1" customWidth="1"/>
    <col min="3091" max="3328" width="9.140625" style="81"/>
    <col min="3329" max="3329" width="4.140625" style="81" customWidth="1"/>
    <col min="3330" max="3330" width="16.5703125" style="81" customWidth="1"/>
    <col min="3331" max="3331" width="7.7109375" style="81" customWidth="1"/>
    <col min="3332" max="3332" width="7.28515625" style="81" customWidth="1"/>
    <col min="3333" max="3333" width="7.42578125" style="81" customWidth="1"/>
    <col min="3334" max="3334" width="7.5703125" style="81" customWidth="1"/>
    <col min="3335" max="3335" width="7.42578125" style="81" customWidth="1"/>
    <col min="3336" max="3336" width="7.28515625" style="81" customWidth="1"/>
    <col min="3337" max="3337" width="7.140625" style="81" customWidth="1"/>
    <col min="3338" max="3338" width="8.140625" style="81" customWidth="1"/>
    <col min="3339" max="3340" width="7.5703125" style="81" customWidth="1"/>
    <col min="3341" max="3341" width="6.5703125" style="81" customWidth="1"/>
    <col min="3342" max="3342" width="8" style="81" customWidth="1"/>
    <col min="3343" max="3344" width="9.140625" style="81"/>
    <col min="3345" max="3346" width="0" style="81" hidden="1" customWidth="1"/>
    <col min="3347" max="3584" width="9.140625" style="81"/>
    <col min="3585" max="3585" width="4.140625" style="81" customWidth="1"/>
    <col min="3586" max="3586" width="16.5703125" style="81" customWidth="1"/>
    <col min="3587" max="3587" width="7.7109375" style="81" customWidth="1"/>
    <col min="3588" max="3588" width="7.28515625" style="81" customWidth="1"/>
    <col min="3589" max="3589" width="7.42578125" style="81" customWidth="1"/>
    <col min="3590" max="3590" width="7.5703125" style="81" customWidth="1"/>
    <col min="3591" max="3591" width="7.42578125" style="81" customWidth="1"/>
    <col min="3592" max="3592" width="7.28515625" style="81" customWidth="1"/>
    <col min="3593" max="3593" width="7.140625" style="81" customWidth="1"/>
    <col min="3594" max="3594" width="8.140625" style="81" customWidth="1"/>
    <col min="3595" max="3596" width="7.5703125" style="81" customWidth="1"/>
    <col min="3597" max="3597" width="6.5703125" style="81" customWidth="1"/>
    <col min="3598" max="3598" width="8" style="81" customWidth="1"/>
    <col min="3599" max="3600" width="9.140625" style="81"/>
    <col min="3601" max="3602" width="0" style="81" hidden="1" customWidth="1"/>
    <col min="3603" max="3840" width="9.140625" style="81"/>
    <col min="3841" max="3841" width="4.140625" style="81" customWidth="1"/>
    <col min="3842" max="3842" width="16.5703125" style="81" customWidth="1"/>
    <col min="3843" max="3843" width="7.7109375" style="81" customWidth="1"/>
    <col min="3844" max="3844" width="7.28515625" style="81" customWidth="1"/>
    <col min="3845" max="3845" width="7.42578125" style="81" customWidth="1"/>
    <col min="3846" max="3846" width="7.5703125" style="81" customWidth="1"/>
    <col min="3847" max="3847" width="7.42578125" style="81" customWidth="1"/>
    <col min="3848" max="3848" width="7.28515625" style="81" customWidth="1"/>
    <col min="3849" max="3849" width="7.140625" style="81" customWidth="1"/>
    <col min="3850" max="3850" width="8.140625" style="81" customWidth="1"/>
    <col min="3851" max="3852" width="7.5703125" style="81" customWidth="1"/>
    <col min="3853" max="3853" width="6.5703125" style="81" customWidth="1"/>
    <col min="3854" max="3854" width="8" style="81" customWidth="1"/>
    <col min="3855" max="3856" width="9.140625" style="81"/>
    <col min="3857" max="3858" width="0" style="81" hidden="1" customWidth="1"/>
    <col min="3859" max="4096" width="9.140625" style="81"/>
    <col min="4097" max="4097" width="4.140625" style="81" customWidth="1"/>
    <col min="4098" max="4098" width="16.5703125" style="81" customWidth="1"/>
    <col min="4099" max="4099" width="7.7109375" style="81" customWidth="1"/>
    <col min="4100" max="4100" width="7.28515625" style="81" customWidth="1"/>
    <col min="4101" max="4101" width="7.42578125" style="81" customWidth="1"/>
    <col min="4102" max="4102" width="7.5703125" style="81" customWidth="1"/>
    <col min="4103" max="4103" width="7.42578125" style="81" customWidth="1"/>
    <col min="4104" max="4104" width="7.28515625" style="81" customWidth="1"/>
    <col min="4105" max="4105" width="7.140625" style="81" customWidth="1"/>
    <col min="4106" max="4106" width="8.140625" style="81" customWidth="1"/>
    <col min="4107" max="4108" width="7.5703125" style="81" customWidth="1"/>
    <col min="4109" max="4109" width="6.5703125" style="81" customWidth="1"/>
    <col min="4110" max="4110" width="8" style="81" customWidth="1"/>
    <col min="4111" max="4112" width="9.140625" style="81"/>
    <col min="4113" max="4114" width="0" style="81" hidden="1" customWidth="1"/>
    <col min="4115" max="4352" width="9.140625" style="81"/>
    <col min="4353" max="4353" width="4.140625" style="81" customWidth="1"/>
    <col min="4354" max="4354" width="16.5703125" style="81" customWidth="1"/>
    <col min="4355" max="4355" width="7.7109375" style="81" customWidth="1"/>
    <col min="4356" max="4356" width="7.28515625" style="81" customWidth="1"/>
    <col min="4357" max="4357" width="7.42578125" style="81" customWidth="1"/>
    <col min="4358" max="4358" width="7.5703125" style="81" customWidth="1"/>
    <col min="4359" max="4359" width="7.42578125" style="81" customWidth="1"/>
    <col min="4360" max="4360" width="7.28515625" style="81" customWidth="1"/>
    <col min="4361" max="4361" width="7.140625" style="81" customWidth="1"/>
    <col min="4362" max="4362" width="8.140625" style="81" customWidth="1"/>
    <col min="4363" max="4364" width="7.5703125" style="81" customWidth="1"/>
    <col min="4365" max="4365" width="6.5703125" style="81" customWidth="1"/>
    <col min="4366" max="4366" width="8" style="81" customWidth="1"/>
    <col min="4367" max="4368" width="9.140625" style="81"/>
    <col min="4369" max="4370" width="0" style="81" hidden="1" customWidth="1"/>
    <col min="4371" max="4608" width="9.140625" style="81"/>
    <col min="4609" max="4609" width="4.140625" style="81" customWidth="1"/>
    <col min="4610" max="4610" width="16.5703125" style="81" customWidth="1"/>
    <col min="4611" max="4611" width="7.7109375" style="81" customWidth="1"/>
    <col min="4612" max="4612" width="7.28515625" style="81" customWidth="1"/>
    <col min="4613" max="4613" width="7.42578125" style="81" customWidth="1"/>
    <col min="4614" max="4614" width="7.5703125" style="81" customWidth="1"/>
    <col min="4615" max="4615" width="7.42578125" style="81" customWidth="1"/>
    <col min="4616" max="4616" width="7.28515625" style="81" customWidth="1"/>
    <col min="4617" max="4617" width="7.140625" style="81" customWidth="1"/>
    <col min="4618" max="4618" width="8.140625" style="81" customWidth="1"/>
    <col min="4619" max="4620" width="7.5703125" style="81" customWidth="1"/>
    <col min="4621" max="4621" width="6.5703125" style="81" customWidth="1"/>
    <col min="4622" max="4622" width="8" style="81" customWidth="1"/>
    <col min="4623" max="4624" width="9.140625" style="81"/>
    <col min="4625" max="4626" width="0" style="81" hidden="1" customWidth="1"/>
    <col min="4627" max="4864" width="9.140625" style="81"/>
    <col min="4865" max="4865" width="4.140625" style="81" customWidth="1"/>
    <col min="4866" max="4866" width="16.5703125" style="81" customWidth="1"/>
    <col min="4867" max="4867" width="7.7109375" style="81" customWidth="1"/>
    <col min="4868" max="4868" width="7.28515625" style="81" customWidth="1"/>
    <col min="4869" max="4869" width="7.42578125" style="81" customWidth="1"/>
    <col min="4870" max="4870" width="7.5703125" style="81" customWidth="1"/>
    <col min="4871" max="4871" width="7.42578125" style="81" customWidth="1"/>
    <col min="4872" max="4872" width="7.28515625" style="81" customWidth="1"/>
    <col min="4873" max="4873" width="7.140625" style="81" customWidth="1"/>
    <col min="4874" max="4874" width="8.140625" style="81" customWidth="1"/>
    <col min="4875" max="4876" width="7.5703125" style="81" customWidth="1"/>
    <col min="4877" max="4877" width="6.5703125" style="81" customWidth="1"/>
    <col min="4878" max="4878" width="8" style="81" customWidth="1"/>
    <col min="4879" max="4880" width="9.140625" style="81"/>
    <col min="4881" max="4882" width="0" style="81" hidden="1" customWidth="1"/>
    <col min="4883" max="5120" width="9.140625" style="81"/>
    <col min="5121" max="5121" width="4.140625" style="81" customWidth="1"/>
    <col min="5122" max="5122" width="16.5703125" style="81" customWidth="1"/>
    <col min="5123" max="5123" width="7.7109375" style="81" customWidth="1"/>
    <col min="5124" max="5124" width="7.28515625" style="81" customWidth="1"/>
    <col min="5125" max="5125" width="7.42578125" style="81" customWidth="1"/>
    <col min="5126" max="5126" width="7.5703125" style="81" customWidth="1"/>
    <col min="5127" max="5127" width="7.42578125" style="81" customWidth="1"/>
    <col min="5128" max="5128" width="7.28515625" style="81" customWidth="1"/>
    <col min="5129" max="5129" width="7.140625" style="81" customWidth="1"/>
    <col min="5130" max="5130" width="8.140625" style="81" customWidth="1"/>
    <col min="5131" max="5132" width="7.5703125" style="81" customWidth="1"/>
    <col min="5133" max="5133" width="6.5703125" style="81" customWidth="1"/>
    <col min="5134" max="5134" width="8" style="81" customWidth="1"/>
    <col min="5135" max="5136" width="9.140625" style="81"/>
    <col min="5137" max="5138" width="0" style="81" hidden="1" customWidth="1"/>
    <col min="5139" max="5376" width="9.140625" style="81"/>
    <col min="5377" max="5377" width="4.140625" style="81" customWidth="1"/>
    <col min="5378" max="5378" width="16.5703125" style="81" customWidth="1"/>
    <col min="5379" max="5379" width="7.7109375" style="81" customWidth="1"/>
    <col min="5380" max="5380" width="7.28515625" style="81" customWidth="1"/>
    <col min="5381" max="5381" width="7.42578125" style="81" customWidth="1"/>
    <col min="5382" max="5382" width="7.5703125" style="81" customWidth="1"/>
    <col min="5383" max="5383" width="7.42578125" style="81" customWidth="1"/>
    <col min="5384" max="5384" width="7.28515625" style="81" customWidth="1"/>
    <col min="5385" max="5385" width="7.140625" style="81" customWidth="1"/>
    <col min="5386" max="5386" width="8.140625" style="81" customWidth="1"/>
    <col min="5387" max="5388" width="7.5703125" style="81" customWidth="1"/>
    <col min="5389" max="5389" width="6.5703125" style="81" customWidth="1"/>
    <col min="5390" max="5390" width="8" style="81" customWidth="1"/>
    <col min="5391" max="5392" width="9.140625" style="81"/>
    <col min="5393" max="5394" width="0" style="81" hidden="1" customWidth="1"/>
    <col min="5395" max="5632" width="9.140625" style="81"/>
    <col min="5633" max="5633" width="4.140625" style="81" customWidth="1"/>
    <col min="5634" max="5634" width="16.5703125" style="81" customWidth="1"/>
    <col min="5635" max="5635" width="7.7109375" style="81" customWidth="1"/>
    <col min="5636" max="5636" width="7.28515625" style="81" customWidth="1"/>
    <col min="5637" max="5637" width="7.42578125" style="81" customWidth="1"/>
    <col min="5638" max="5638" width="7.5703125" style="81" customWidth="1"/>
    <col min="5639" max="5639" width="7.42578125" style="81" customWidth="1"/>
    <col min="5640" max="5640" width="7.28515625" style="81" customWidth="1"/>
    <col min="5641" max="5641" width="7.140625" style="81" customWidth="1"/>
    <col min="5642" max="5642" width="8.140625" style="81" customWidth="1"/>
    <col min="5643" max="5644" width="7.5703125" style="81" customWidth="1"/>
    <col min="5645" max="5645" width="6.5703125" style="81" customWidth="1"/>
    <col min="5646" max="5646" width="8" style="81" customWidth="1"/>
    <col min="5647" max="5648" width="9.140625" style="81"/>
    <col min="5649" max="5650" width="0" style="81" hidden="1" customWidth="1"/>
    <col min="5651" max="5888" width="9.140625" style="81"/>
    <col min="5889" max="5889" width="4.140625" style="81" customWidth="1"/>
    <col min="5890" max="5890" width="16.5703125" style="81" customWidth="1"/>
    <col min="5891" max="5891" width="7.7109375" style="81" customWidth="1"/>
    <col min="5892" max="5892" width="7.28515625" style="81" customWidth="1"/>
    <col min="5893" max="5893" width="7.42578125" style="81" customWidth="1"/>
    <col min="5894" max="5894" width="7.5703125" style="81" customWidth="1"/>
    <col min="5895" max="5895" width="7.42578125" style="81" customWidth="1"/>
    <col min="5896" max="5896" width="7.28515625" style="81" customWidth="1"/>
    <col min="5897" max="5897" width="7.140625" style="81" customWidth="1"/>
    <col min="5898" max="5898" width="8.140625" style="81" customWidth="1"/>
    <col min="5899" max="5900" width="7.5703125" style="81" customWidth="1"/>
    <col min="5901" max="5901" width="6.5703125" style="81" customWidth="1"/>
    <col min="5902" max="5902" width="8" style="81" customWidth="1"/>
    <col min="5903" max="5904" width="9.140625" style="81"/>
    <col min="5905" max="5906" width="0" style="81" hidden="1" customWidth="1"/>
    <col min="5907" max="6144" width="9.140625" style="81"/>
    <col min="6145" max="6145" width="4.140625" style="81" customWidth="1"/>
    <col min="6146" max="6146" width="16.5703125" style="81" customWidth="1"/>
    <col min="6147" max="6147" width="7.7109375" style="81" customWidth="1"/>
    <col min="6148" max="6148" width="7.28515625" style="81" customWidth="1"/>
    <col min="6149" max="6149" width="7.42578125" style="81" customWidth="1"/>
    <col min="6150" max="6150" width="7.5703125" style="81" customWidth="1"/>
    <col min="6151" max="6151" width="7.42578125" style="81" customWidth="1"/>
    <col min="6152" max="6152" width="7.28515625" style="81" customWidth="1"/>
    <col min="6153" max="6153" width="7.140625" style="81" customWidth="1"/>
    <col min="6154" max="6154" width="8.140625" style="81" customWidth="1"/>
    <col min="6155" max="6156" width="7.5703125" style="81" customWidth="1"/>
    <col min="6157" max="6157" width="6.5703125" style="81" customWidth="1"/>
    <col min="6158" max="6158" width="8" style="81" customWidth="1"/>
    <col min="6159" max="6160" width="9.140625" style="81"/>
    <col min="6161" max="6162" width="0" style="81" hidden="1" customWidth="1"/>
    <col min="6163" max="6400" width="9.140625" style="81"/>
    <col min="6401" max="6401" width="4.140625" style="81" customWidth="1"/>
    <col min="6402" max="6402" width="16.5703125" style="81" customWidth="1"/>
    <col min="6403" max="6403" width="7.7109375" style="81" customWidth="1"/>
    <col min="6404" max="6404" width="7.28515625" style="81" customWidth="1"/>
    <col min="6405" max="6405" width="7.42578125" style="81" customWidth="1"/>
    <col min="6406" max="6406" width="7.5703125" style="81" customWidth="1"/>
    <col min="6407" max="6407" width="7.42578125" style="81" customWidth="1"/>
    <col min="6408" max="6408" width="7.28515625" style="81" customWidth="1"/>
    <col min="6409" max="6409" width="7.140625" style="81" customWidth="1"/>
    <col min="6410" max="6410" width="8.140625" style="81" customWidth="1"/>
    <col min="6411" max="6412" width="7.5703125" style="81" customWidth="1"/>
    <col min="6413" max="6413" width="6.5703125" style="81" customWidth="1"/>
    <col min="6414" max="6414" width="8" style="81" customWidth="1"/>
    <col min="6415" max="6416" width="9.140625" style="81"/>
    <col min="6417" max="6418" width="0" style="81" hidden="1" customWidth="1"/>
    <col min="6419" max="6656" width="9.140625" style="81"/>
    <col min="6657" max="6657" width="4.140625" style="81" customWidth="1"/>
    <col min="6658" max="6658" width="16.5703125" style="81" customWidth="1"/>
    <col min="6659" max="6659" width="7.7109375" style="81" customWidth="1"/>
    <col min="6660" max="6660" width="7.28515625" style="81" customWidth="1"/>
    <col min="6661" max="6661" width="7.42578125" style="81" customWidth="1"/>
    <col min="6662" max="6662" width="7.5703125" style="81" customWidth="1"/>
    <col min="6663" max="6663" width="7.42578125" style="81" customWidth="1"/>
    <col min="6664" max="6664" width="7.28515625" style="81" customWidth="1"/>
    <col min="6665" max="6665" width="7.140625" style="81" customWidth="1"/>
    <col min="6666" max="6666" width="8.140625" style="81" customWidth="1"/>
    <col min="6667" max="6668" width="7.5703125" style="81" customWidth="1"/>
    <col min="6669" max="6669" width="6.5703125" style="81" customWidth="1"/>
    <col min="6670" max="6670" width="8" style="81" customWidth="1"/>
    <col min="6671" max="6672" width="9.140625" style="81"/>
    <col min="6673" max="6674" width="0" style="81" hidden="1" customWidth="1"/>
    <col min="6675" max="6912" width="9.140625" style="81"/>
    <col min="6913" max="6913" width="4.140625" style="81" customWidth="1"/>
    <col min="6914" max="6914" width="16.5703125" style="81" customWidth="1"/>
    <col min="6915" max="6915" width="7.7109375" style="81" customWidth="1"/>
    <col min="6916" max="6916" width="7.28515625" style="81" customWidth="1"/>
    <col min="6917" max="6917" width="7.42578125" style="81" customWidth="1"/>
    <col min="6918" max="6918" width="7.5703125" style="81" customWidth="1"/>
    <col min="6919" max="6919" width="7.42578125" style="81" customWidth="1"/>
    <col min="6920" max="6920" width="7.28515625" style="81" customWidth="1"/>
    <col min="6921" max="6921" width="7.140625" style="81" customWidth="1"/>
    <col min="6922" max="6922" width="8.140625" style="81" customWidth="1"/>
    <col min="6923" max="6924" width="7.5703125" style="81" customWidth="1"/>
    <col min="6925" max="6925" width="6.5703125" style="81" customWidth="1"/>
    <col min="6926" max="6926" width="8" style="81" customWidth="1"/>
    <col min="6927" max="6928" width="9.140625" style="81"/>
    <col min="6929" max="6930" width="0" style="81" hidden="1" customWidth="1"/>
    <col min="6931" max="7168" width="9.140625" style="81"/>
    <col min="7169" max="7169" width="4.140625" style="81" customWidth="1"/>
    <col min="7170" max="7170" width="16.5703125" style="81" customWidth="1"/>
    <col min="7171" max="7171" width="7.7109375" style="81" customWidth="1"/>
    <col min="7172" max="7172" width="7.28515625" style="81" customWidth="1"/>
    <col min="7173" max="7173" width="7.42578125" style="81" customWidth="1"/>
    <col min="7174" max="7174" width="7.5703125" style="81" customWidth="1"/>
    <col min="7175" max="7175" width="7.42578125" style="81" customWidth="1"/>
    <col min="7176" max="7176" width="7.28515625" style="81" customWidth="1"/>
    <col min="7177" max="7177" width="7.140625" style="81" customWidth="1"/>
    <col min="7178" max="7178" width="8.140625" style="81" customWidth="1"/>
    <col min="7179" max="7180" width="7.5703125" style="81" customWidth="1"/>
    <col min="7181" max="7181" width="6.5703125" style="81" customWidth="1"/>
    <col min="7182" max="7182" width="8" style="81" customWidth="1"/>
    <col min="7183" max="7184" width="9.140625" style="81"/>
    <col min="7185" max="7186" width="0" style="81" hidden="1" customWidth="1"/>
    <col min="7187" max="7424" width="9.140625" style="81"/>
    <col min="7425" max="7425" width="4.140625" style="81" customWidth="1"/>
    <col min="7426" max="7426" width="16.5703125" style="81" customWidth="1"/>
    <col min="7427" max="7427" width="7.7109375" style="81" customWidth="1"/>
    <col min="7428" max="7428" width="7.28515625" style="81" customWidth="1"/>
    <col min="7429" max="7429" width="7.42578125" style="81" customWidth="1"/>
    <col min="7430" max="7430" width="7.5703125" style="81" customWidth="1"/>
    <col min="7431" max="7431" width="7.42578125" style="81" customWidth="1"/>
    <col min="7432" max="7432" width="7.28515625" style="81" customWidth="1"/>
    <col min="7433" max="7433" width="7.140625" style="81" customWidth="1"/>
    <col min="7434" max="7434" width="8.140625" style="81" customWidth="1"/>
    <col min="7435" max="7436" width="7.5703125" style="81" customWidth="1"/>
    <col min="7437" max="7437" width="6.5703125" style="81" customWidth="1"/>
    <col min="7438" max="7438" width="8" style="81" customWidth="1"/>
    <col min="7439" max="7440" width="9.140625" style="81"/>
    <col min="7441" max="7442" width="0" style="81" hidden="1" customWidth="1"/>
    <col min="7443" max="7680" width="9.140625" style="81"/>
    <col min="7681" max="7681" width="4.140625" style="81" customWidth="1"/>
    <col min="7682" max="7682" width="16.5703125" style="81" customWidth="1"/>
    <col min="7683" max="7683" width="7.7109375" style="81" customWidth="1"/>
    <col min="7684" max="7684" width="7.28515625" style="81" customWidth="1"/>
    <col min="7685" max="7685" width="7.42578125" style="81" customWidth="1"/>
    <col min="7686" max="7686" width="7.5703125" style="81" customWidth="1"/>
    <col min="7687" max="7687" width="7.42578125" style="81" customWidth="1"/>
    <col min="7688" max="7688" width="7.28515625" style="81" customWidth="1"/>
    <col min="7689" max="7689" width="7.140625" style="81" customWidth="1"/>
    <col min="7690" max="7690" width="8.140625" style="81" customWidth="1"/>
    <col min="7691" max="7692" width="7.5703125" style="81" customWidth="1"/>
    <col min="7693" max="7693" width="6.5703125" style="81" customWidth="1"/>
    <col min="7694" max="7694" width="8" style="81" customWidth="1"/>
    <col min="7695" max="7696" width="9.140625" style="81"/>
    <col min="7697" max="7698" width="0" style="81" hidden="1" customWidth="1"/>
    <col min="7699" max="7936" width="9.140625" style="81"/>
    <col min="7937" max="7937" width="4.140625" style="81" customWidth="1"/>
    <col min="7938" max="7938" width="16.5703125" style="81" customWidth="1"/>
    <col min="7939" max="7939" width="7.7109375" style="81" customWidth="1"/>
    <col min="7940" max="7940" width="7.28515625" style="81" customWidth="1"/>
    <col min="7941" max="7941" width="7.42578125" style="81" customWidth="1"/>
    <col min="7942" max="7942" width="7.5703125" style="81" customWidth="1"/>
    <col min="7943" max="7943" width="7.42578125" style="81" customWidth="1"/>
    <col min="7944" max="7944" width="7.28515625" style="81" customWidth="1"/>
    <col min="7945" max="7945" width="7.140625" style="81" customWidth="1"/>
    <col min="7946" max="7946" width="8.140625" style="81" customWidth="1"/>
    <col min="7947" max="7948" width="7.5703125" style="81" customWidth="1"/>
    <col min="7949" max="7949" width="6.5703125" style="81" customWidth="1"/>
    <col min="7950" max="7950" width="8" style="81" customWidth="1"/>
    <col min="7951" max="7952" width="9.140625" style="81"/>
    <col min="7953" max="7954" width="0" style="81" hidden="1" customWidth="1"/>
    <col min="7955" max="8192" width="9.140625" style="81"/>
    <col min="8193" max="8193" width="4.140625" style="81" customWidth="1"/>
    <col min="8194" max="8194" width="16.5703125" style="81" customWidth="1"/>
    <col min="8195" max="8195" width="7.7109375" style="81" customWidth="1"/>
    <col min="8196" max="8196" width="7.28515625" style="81" customWidth="1"/>
    <col min="8197" max="8197" width="7.42578125" style="81" customWidth="1"/>
    <col min="8198" max="8198" width="7.5703125" style="81" customWidth="1"/>
    <col min="8199" max="8199" width="7.42578125" style="81" customWidth="1"/>
    <col min="8200" max="8200" width="7.28515625" style="81" customWidth="1"/>
    <col min="8201" max="8201" width="7.140625" style="81" customWidth="1"/>
    <col min="8202" max="8202" width="8.140625" style="81" customWidth="1"/>
    <col min="8203" max="8204" width="7.5703125" style="81" customWidth="1"/>
    <col min="8205" max="8205" width="6.5703125" style="81" customWidth="1"/>
    <col min="8206" max="8206" width="8" style="81" customWidth="1"/>
    <col min="8207" max="8208" width="9.140625" style="81"/>
    <col min="8209" max="8210" width="0" style="81" hidden="1" customWidth="1"/>
    <col min="8211" max="8448" width="9.140625" style="81"/>
    <col min="8449" max="8449" width="4.140625" style="81" customWidth="1"/>
    <col min="8450" max="8450" width="16.5703125" style="81" customWidth="1"/>
    <col min="8451" max="8451" width="7.7109375" style="81" customWidth="1"/>
    <col min="8452" max="8452" width="7.28515625" style="81" customWidth="1"/>
    <col min="8453" max="8453" width="7.42578125" style="81" customWidth="1"/>
    <col min="8454" max="8454" width="7.5703125" style="81" customWidth="1"/>
    <col min="8455" max="8455" width="7.42578125" style="81" customWidth="1"/>
    <col min="8456" max="8456" width="7.28515625" style="81" customWidth="1"/>
    <col min="8457" max="8457" width="7.140625" style="81" customWidth="1"/>
    <col min="8458" max="8458" width="8.140625" style="81" customWidth="1"/>
    <col min="8459" max="8460" width="7.5703125" style="81" customWidth="1"/>
    <col min="8461" max="8461" width="6.5703125" style="81" customWidth="1"/>
    <col min="8462" max="8462" width="8" style="81" customWidth="1"/>
    <col min="8463" max="8464" width="9.140625" style="81"/>
    <col min="8465" max="8466" width="0" style="81" hidden="1" customWidth="1"/>
    <col min="8467" max="8704" width="9.140625" style="81"/>
    <col min="8705" max="8705" width="4.140625" style="81" customWidth="1"/>
    <col min="8706" max="8706" width="16.5703125" style="81" customWidth="1"/>
    <col min="8707" max="8707" width="7.7109375" style="81" customWidth="1"/>
    <col min="8708" max="8708" width="7.28515625" style="81" customWidth="1"/>
    <col min="8709" max="8709" width="7.42578125" style="81" customWidth="1"/>
    <col min="8710" max="8710" width="7.5703125" style="81" customWidth="1"/>
    <col min="8711" max="8711" width="7.42578125" style="81" customWidth="1"/>
    <col min="8712" max="8712" width="7.28515625" style="81" customWidth="1"/>
    <col min="8713" max="8713" width="7.140625" style="81" customWidth="1"/>
    <col min="8714" max="8714" width="8.140625" style="81" customWidth="1"/>
    <col min="8715" max="8716" width="7.5703125" style="81" customWidth="1"/>
    <col min="8717" max="8717" width="6.5703125" style="81" customWidth="1"/>
    <col min="8718" max="8718" width="8" style="81" customWidth="1"/>
    <col min="8719" max="8720" width="9.140625" style="81"/>
    <col min="8721" max="8722" width="0" style="81" hidden="1" customWidth="1"/>
    <col min="8723" max="8960" width="9.140625" style="81"/>
    <col min="8961" max="8961" width="4.140625" style="81" customWidth="1"/>
    <col min="8962" max="8962" width="16.5703125" style="81" customWidth="1"/>
    <col min="8963" max="8963" width="7.7109375" style="81" customWidth="1"/>
    <col min="8964" max="8964" width="7.28515625" style="81" customWidth="1"/>
    <col min="8965" max="8965" width="7.42578125" style="81" customWidth="1"/>
    <col min="8966" max="8966" width="7.5703125" style="81" customWidth="1"/>
    <col min="8967" max="8967" width="7.42578125" style="81" customWidth="1"/>
    <col min="8968" max="8968" width="7.28515625" style="81" customWidth="1"/>
    <col min="8969" max="8969" width="7.140625" style="81" customWidth="1"/>
    <col min="8970" max="8970" width="8.140625" style="81" customWidth="1"/>
    <col min="8971" max="8972" width="7.5703125" style="81" customWidth="1"/>
    <col min="8973" max="8973" width="6.5703125" style="81" customWidth="1"/>
    <col min="8974" max="8974" width="8" style="81" customWidth="1"/>
    <col min="8975" max="8976" width="9.140625" style="81"/>
    <col min="8977" max="8978" width="0" style="81" hidden="1" customWidth="1"/>
    <col min="8979" max="9216" width="9.140625" style="81"/>
    <col min="9217" max="9217" width="4.140625" style="81" customWidth="1"/>
    <col min="9218" max="9218" width="16.5703125" style="81" customWidth="1"/>
    <col min="9219" max="9219" width="7.7109375" style="81" customWidth="1"/>
    <col min="9220" max="9220" width="7.28515625" style="81" customWidth="1"/>
    <col min="9221" max="9221" width="7.42578125" style="81" customWidth="1"/>
    <col min="9222" max="9222" width="7.5703125" style="81" customWidth="1"/>
    <col min="9223" max="9223" width="7.42578125" style="81" customWidth="1"/>
    <col min="9224" max="9224" width="7.28515625" style="81" customWidth="1"/>
    <col min="9225" max="9225" width="7.140625" style="81" customWidth="1"/>
    <col min="9226" max="9226" width="8.140625" style="81" customWidth="1"/>
    <col min="9227" max="9228" width="7.5703125" style="81" customWidth="1"/>
    <col min="9229" max="9229" width="6.5703125" style="81" customWidth="1"/>
    <col min="9230" max="9230" width="8" style="81" customWidth="1"/>
    <col min="9231" max="9232" width="9.140625" style="81"/>
    <col min="9233" max="9234" width="0" style="81" hidden="1" customWidth="1"/>
    <col min="9235" max="9472" width="9.140625" style="81"/>
    <col min="9473" max="9473" width="4.140625" style="81" customWidth="1"/>
    <col min="9474" max="9474" width="16.5703125" style="81" customWidth="1"/>
    <col min="9475" max="9475" width="7.7109375" style="81" customWidth="1"/>
    <col min="9476" max="9476" width="7.28515625" style="81" customWidth="1"/>
    <col min="9477" max="9477" width="7.42578125" style="81" customWidth="1"/>
    <col min="9478" max="9478" width="7.5703125" style="81" customWidth="1"/>
    <col min="9479" max="9479" width="7.42578125" style="81" customWidth="1"/>
    <col min="9480" max="9480" width="7.28515625" style="81" customWidth="1"/>
    <col min="9481" max="9481" width="7.140625" style="81" customWidth="1"/>
    <col min="9482" max="9482" width="8.140625" style="81" customWidth="1"/>
    <col min="9483" max="9484" width="7.5703125" style="81" customWidth="1"/>
    <col min="9485" max="9485" width="6.5703125" style="81" customWidth="1"/>
    <col min="9486" max="9486" width="8" style="81" customWidth="1"/>
    <col min="9487" max="9488" width="9.140625" style="81"/>
    <col min="9489" max="9490" width="0" style="81" hidden="1" customWidth="1"/>
    <col min="9491" max="9728" width="9.140625" style="81"/>
    <col min="9729" max="9729" width="4.140625" style="81" customWidth="1"/>
    <col min="9730" max="9730" width="16.5703125" style="81" customWidth="1"/>
    <col min="9731" max="9731" width="7.7109375" style="81" customWidth="1"/>
    <col min="9732" max="9732" width="7.28515625" style="81" customWidth="1"/>
    <col min="9733" max="9733" width="7.42578125" style="81" customWidth="1"/>
    <col min="9734" max="9734" width="7.5703125" style="81" customWidth="1"/>
    <col min="9735" max="9735" width="7.42578125" style="81" customWidth="1"/>
    <col min="9736" max="9736" width="7.28515625" style="81" customWidth="1"/>
    <col min="9737" max="9737" width="7.140625" style="81" customWidth="1"/>
    <col min="9738" max="9738" width="8.140625" style="81" customWidth="1"/>
    <col min="9739" max="9740" width="7.5703125" style="81" customWidth="1"/>
    <col min="9741" max="9741" width="6.5703125" style="81" customWidth="1"/>
    <col min="9742" max="9742" width="8" style="81" customWidth="1"/>
    <col min="9743" max="9744" width="9.140625" style="81"/>
    <col min="9745" max="9746" width="0" style="81" hidden="1" customWidth="1"/>
    <col min="9747" max="9984" width="9.140625" style="81"/>
    <col min="9985" max="9985" width="4.140625" style="81" customWidth="1"/>
    <col min="9986" max="9986" width="16.5703125" style="81" customWidth="1"/>
    <col min="9987" max="9987" width="7.7109375" style="81" customWidth="1"/>
    <col min="9988" max="9988" width="7.28515625" style="81" customWidth="1"/>
    <col min="9989" max="9989" width="7.42578125" style="81" customWidth="1"/>
    <col min="9990" max="9990" width="7.5703125" style="81" customWidth="1"/>
    <col min="9991" max="9991" width="7.42578125" style="81" customWidth="1"/>
    <col min="9992" max="9992" width="7.28515625" style="81" customWidth="1"/>
    <col min="9993" max="9993" width="7.140625" style="81" customWidth="1"/>
    <col min="9994" max="9994" width="8.140625" style="81" customWidth="1"/>
    <col min="9995" max="9996" width="7.5703125" style="81" customWidth="1"/>
    <col min="9997" max="9997" width="6.5703125" style="81" customWidth="1"/>
    <col min="9998" max="9998" width="8" style="81" customWidth="1"/>
    <col min="9999" max="10000" width="9.140625" style="81"/>
    <col min="10001" max="10002" width="0" style="81" hidden="1" customWidth="1"/>
    <col min="10003" max="10240" width="9.140625" style="81"/>
    <col min="10241" max="10241" width="4.140625" style="81" customWidth="1"/>
    <col min="10242" max="10242" width="16.5703125" style="81" customWidth="1"/>
    <col min="10243" max="10243" width="7.7109375" style="81" customWidth="1"/>
    <col min="10244" max="10244" width="7.28515625" style="81" customWidth="1"/>
    <col min="10245" max="10245" width="7.42578125" style="81" customWidth="1"/>
    <col min="10246" max="10246" width="7.5703125" style="81" customWidth="1"/>
    <col min="10247" max="10247" width="7.42578125" style="81" customWidth="1"/>
    <col min="10248" max="10248" width="7.28515625" style="81" customWidth="1"/>
    <col min="10249" max="10249" width="7.140625" style="81" customWidth="1"/>
    <col min="10250" max="10250" width="8.140625" style="81" customWidth="1"/>
    <col min="10251" max="10252" width="7.5703125" style="81" customWidth="1"/>
    <col min="10253" max="10253" width="6.5703125" style="81" customWidth="1"/>
    <col min="10254" max="10254" width="8" style="81" customWidth="1"/>
    <col min="10255" max="10256" width="9.140625" style="81"/>
    <col min="10257" max="10258" width="0" style="81" hidden="1" customWidth="1"/>
    <col min="10259" max="10496" width="9.140625" style="81"/>
    <col min="10497" max="10497" width="4.140625" style="81" customWidth="1"/>
    <col min="10498" max="10498" width="16.5703125" style="81" customWidth="1"/>
    <col min="10499" max="10499" width="7.7109375" style="81" customWidth="1"/>
    <col min="10500" max="10500" width="7.28515625" style="81" customWidth="1"/>
    <col min="10501" max="10501" width="7.42578125" style="81" customWidth="1"/>
    <col min="10502" max="10502" width="7.5703125" style="81" customWidth="1"/>
    <col min="10503" max="10503" width="7.42578125" style="81" customWidth="1"/>
    <col min="10504" max="10504" width="7.28515625" style="81" customWidth="1"/>
    <col min="10505" max="10505" width="7.140625" style="81" customWidth="1"/>
    <col min="10506" max="10506" width="8.140625" style="81" customWidth="1"/>
    <col min="10507" max="10508" width="7.5703125" style="81" customWidth="1"/>
    <col min="10509" max="10509" width="6.5703125" style="81" customWidth="1"/>
    <col min="10510" max="10510" width="8" style="81" customWidth="1"/>
    <col min="10511" max="10512" width="9.140625" style="81"/>
    <col min="10513" max="10514" width="0" style="81" hidden="1" customWidth="1"/>
    <col min="10515" max="10752" width="9.140625" style="81"/>
    <col min="10753" max="10753" width="4.140625" style="81" customWidth="1"/>
    <col min="10754" max="10754" width="16.5703125" style="81" customWidth="1"/>
    <col min="10755" max="10755" width="7.7109375" style="81" customWidth="1"/>
    <col min="10756" max="10756" width="7.28515625" style="81" customWidth="1"/>
    <col min="10757" max="10757" width="7.42578125" style="81" customWidth="1"/>
    <col min="10758" max="10758" width="7.5703125" style="81" customWidth="1"/>
    <col min="10759" max="10759" width="7.42578125" style="81" customWidth="1"/>
    <col min="10760" max="10760" width="7.28515625" style="81" customWidth="1"/>
    <col min="10761" max="10761" width="7.140625" style="81" customWidth="1"/>
    <col min="10762" max="10762" width="8.140625" style="81" customWidth="1"/>
    <col min="10763" max="10764" width="7.5703125" style="81" customWidth="1"/>
    <col min="10765" max="10765" width="6.5703125" style="81" customWidth="1"/>
    <col min="10766" max="10766" width="8" style="81" customWidth="1"/>
    <col min="10767" max="10768" width="9.140625" style="81"/>
    <col min="10769" max="10770" width="0" style="81" hidden="1" customWidth="1"/>
    <col min="10771" max="11008" width="9.140625" style="81"/>
    <col min="11009" max="11009" width="4.140625" style="81" customWidth="1"/>
    <col min="11010" max="11010" width="16.5703125" style="81" customWidth="1"/>
    <col min="11011" max="11011" width="7.7109375" style="81" customWidth="1"/>
    <col min="11012" max="11012" width="7.28515625" style="81" customWidth="1"/>
    <col min="11013" max="11013" width="7.42578125" style="81" customWidth="1"/>
    <col min="11014" max="11014" width="7.5703125" style="81" customWidth="1"/>
    <col min="11015" max="11015" width="7.42578125" style="81" customWidth="1"/>
    <col min="11016" max="11016" width="7.28515625" style="81" customWidth="1"/>
    <col min="11017" max="11017" width="7.140625" style="81" customWidth="1"/>
    <col min="11018" max="11018" width="8.140625" style="81" customWidth="1"/>
    <col min="11019" max="11020" width="7.5703125" style="81" customWidth="1"/>
    <col min="11021" max="11021" width="6.5703125" style="81" customWidth="1"/>
    <col min="11022" max="11022" width="8" style="81" customWidth="1"/>
    <col min="11023" max="11024" width="9.140625" style="81"/>
    <col min="11025" max="11026" width="0" style="81" hidden="1" customWidth="1"/>
    <col min="11027" max="11264" width="9.140625" style="81"/>
    <col min="11265" max="11265" width="4.140625" style="81" customWidth="1"/>
    <col min="11266" max="11266" width="16.5703125" style="81" customWidth="1"/>
    <col min="11267" max="11267" width="7.7109375" style="81" customWidth="1"/>
    <col min="11268" max="11268" width="7.28515625" style="81" customWidth="1"/>
    <col min="11269" max="11269" width="7.42578125" style="81" customWidth="1"/>
    <col min="11270" max="11270" width="7.5703125" style="81" customWidth="1"/>
    <col min="11271" max="11271" width="7.42578125" style="81" customWidth="1"/>
    <col min="11272" max="11272" width="7.28515625" style="81" customWidth="1"/>
    <col min="11273" max="11273" width="7.140625" style="81" customWidth="1"/>
    <col min="11274" max="11274" width="8.140625" style="81" customWidth="1"/>
    <col min="11275" max="11276" width="7.5703125" style="81" customWidth="1"/>
    <col min="11277" max="11277" width="6.5703125" style="81" customWidth="1"/>
    <col min="11278" max="11278" width="8" style="81" customWidth="1"/>
    <col min="11279" max="11280" width="9.140625" style="81"/>
    <col min="11281" max="11282" width="0" style="81" hidden="1" customWidth="1"/>
    <col min="11283" max="11520" width="9.140625" style="81"/>
    <col min="11521" max="11521" width="4.140625" style="81" customWidth="1"/>
    <col min="11522" max="11522" width="16.5703125" style="81" customWidth="1"/>
    <col min="11523" max="11523" width="7.7109375" style="81" customWidth="1"/>
    <col min="11524" max="11524" width="7.28515625" style="81" customWidth="1"/>
    <col min="11525" max="11525" width="7.42578125" style="81" customWidth="1"/>
    <col min="11526" max="11526" width="7.5703125" style="81" customWidth="1"/>
    <col min="11527" max="11527" width="7.42578125" style="81" customWidth="1"/>
    <col min="11528" max="11528" width="7.28515625" style="81" customWidth="1"/>
    <col min="11529" max="11529" width="7.140625" style="81" customWidth="1"/>
    <col min="11530" max="11530" width="8.140625" style="81" customWidth="1"/>
    <col min="11531" max="11532" width="7.5703125" style="81" customWidth="1"/>
    <col min="11533" max="11533" width="6.5703125" style="81" customWidth="1"/>
    <col min="11534" max="11534" width="8" style="81" customWidth="1"/>
    <col min="11535" max="11536" width="9.140625" style="81"/>
    <col min="11537" max="11538" width="0" style="81" hidden="1" customWidth="1"/>
    <col min="11539" max="11776" width="9.140625" style="81"/>
    <col min="11777" max="11777" width="4.140625" style="81" customWidth="1"/>
    <col min="11778" max="11778" width="16.5703125" style="81" customWidth="1"/>
    <col min="11779" max="11779" width="7.7109375" style="81" customWidth="1"/>
    <col min="11780" max="11780" width="7.28515625" style="81" customWidth="1"/>
    <col min="11781" max="11781" width="7.42578125" style="81" customWidth="1"/>
    <col min="11782" max="11782" width="7.5703125" style="81" customWidth="1"/>
    <col min="11783" max="11783" width="7.42578125" style="81" customWidth="1"/>
    <col min="11784" max="11784" width="7.28515625" style="81" customWidth="1"/>
    <col min="11785" max="11785" width="7.140625" style="81" customWidth="1"/>
    <col min="11786" max="11786" width="8.140625" style="81" customWidth="1"/>
    <col min="11787" max="11788" width="7.5703125" style="81" customWidth="1"/>
    <col min="11789" max="11789" width="6.5703125" style="81" customWidth="1"/>
    <col min="11790" max="11790" width="8" style="81" customWidth="1"/>
    <col min="11791" max="11792" width="9.140625" style="81"/>
    <col min="11793" max="11794" width="0" style="81" hidden="1" customWidth="1"/>
    <col min="11795" max="12032" width="9.140625" style="81"/>
    <col min="12033" max="12033" width="4.140625" style="81" customWidth="1"/>
    <col min="12034" max="12034" width="16.5703125" style="81" customWidth="1"/>
    <col min="12035" max="12035" width="7.7109375" style="81" customWidth="1"/>
    <col min="12036" max="12036" width="7.28515625" style="81" customWidth="1"/>
    <col min="12037" max="12037" width="7.42578125" style="81" customWidth="1"/>
    <col min="12038" max="12038" width="7.5703125" style="81" customWidth="1"/>
    <col min="12039" max="12039" width="7.42578125" style="81" customWidth="1"/>
    <col min="12040" max="12040" width="7.28515625" style="81" customWidth="1"/>
    <col min="12041" max="12041" width="7.140625" style="81" customWidth="1"/>
    <col min="12042" max="12042" width="8.140625" style="81" customWidth="1"/>
    <col min="12043" max="12044" width="7.5703125" style="81" customWidth="1"/>
    <col min="12045" max="12045" width="6.5703125" style="81" customWidth="1"/>
    <col min="12046" max="12046" width="8" style="81" customWidth="1"/>
    <col min="12047" max="12048" width="9.140625" style="81"/>
    <col min="12049" max="12050" width="0" style="81" hidden="1" customWidth="1"/>
    <col min="12051" max="12288" width="9.140625" style="81"/>
    <col min="12289" max="12289" width="4.140625" style="81" customWidth="1"/>
    <col min="12290" max="12290" width="16.5703125" style="81" customWidth="1"/>
    <col min="12291" max="12291" width="7.7109375" style="81" customWidth="1"/>
    <col min="12292" max="12292" width="7.28515625" style="81" customWidth="1"/>
    <col min="12293" max="12293" width="7.42578125" style="81" customWidth="1"/>
    <col min="12294" max="12294" width="7.5703125" style="81" customWidth="1"/>
    <col min="12295" max="12295" width="7.42578125" style="81" customWidth="1"/>
    <col min="12296" max="12296" width="7.28515625" style="81" customWidth="1"/>
    <col min="12297" max="12297" width="7.140625" style="81" customWidth="1"/>
    <col min="12298" max="12298" width="8.140625" style="81" customWidth="1"/>
    <col min="12299" max="12300" width="7.5703125" style="81" customWidth="1"/>
    <col min="12301" max="12301" width="6.5703125" style="81" customWidth="1"/>
    <col min="12302" max="12302" width="8" style="81" customWidth="1"/>
    <col min="12303" max="12304" width="9.140625" style="81"/>
    <col min="12305" max="12306" width="0" style="81" hidden="1" customWidth="1"/>
    <col min="12307" max="12544" width="9.140625" style="81"/>
    <col min="12545" max="12545" width="4.140625" style="81" customWidth="1"/>
    <col min="12546" max="12546" width="16.5703125" style="81" customWidth="1"/>
    <col min="12547" max="12547" width="7.7109375" style="81" customWidth="1"/>
    <col min="12548" max="12548" width="7.28515625" style="81" customWidth="1"/>
    <col min="12549" max="12549" width="7.42578125" style="81" customWidth="1"/>
    <col min="12550" max="12550" width="7.5703125" style="81" customWidth="1"/>
    <col min="12551" max="12551" width="7.42578125" style="81" customWidth="1"/>
    <col min="12552" max="12552" width="7.28515625" style="81" customWidth="1"/>
    <col min="12553" max="12553" width="7.140625" style="81" customWidth="1"/>
    <col min="12554" max="12554" width="8.140625" style="81" customWidth="1"/>
    <col min="12555" max="12556" width="7.5703125" style="81" customWidth="1"/>
    <col min="12557" max="12557" width="6.5703125" style="81" customWidth="1"/>
    <col min="12558" max="12558" width="8" style="81" customWidth="1"/>
    <col min="12559" max="12560" width="9.140625" style="81"/>
    <col min="12561" max="12562" width="0" style="81" hidden="1" customWidth="1"/>
    <col min="12563" max="12800" width="9.140625" style="81"/>
    <col min="12801" max="12801" width="4.140625" style="81" customWidth="1"/>
    <col min="12802" max="12802" width="16.5703125" style="81" customWidth="1"/>
    <col min="12803" max="12803" width="7.7109375" style="81" customWidth="1"/>
    <col min="12804" max="12804" width="7.28515625" style="81" customWidth="1"/>
    <col min="12805" max="12805" width="7.42578125" style="81" customWidth="1"/>
    <col min="12806" max="12806" width="7.5703125" style="81" customWidth="1"/>
    <col min="12807" max="12807" width="7.42578125" style="81" customWidth="1"/>
    <col min="12808" max="12808" width="7.28515625" style="81" customWidth="1"/>
    <col min="12809" max="12809" width="7.140625" style="81" customWidth="1"/>
    <col min="12810" max="12810" width="8.140625" style="81" customWidth="1"/>
    <col min="12811" max="12812" width="7.5703125" style="81" customWidth="1"/>
    <col min="12813" max="12813" width="6.5703125" style="81" customWidth="1"/>
    <col min="12814" max="12814" width="8" style="81" customWidth="1"/>
    <col min="12815" max="12816" width="9.140625" style="81"/>
    <col min="12817" max="12818" width="0" style="81" hidden="1" customWidth="1"/>
    <col min="12819" max="13056" width="9.140625" style="81"/>
    <col min="13057" max="13057" width="4.140625" style="81" customWidth="1"/>
    <col min="13058" max="13058" width="16.5703125" style="81" customWidth="1"/>
    <col min="13059" max="13059" width="7.7109375" style="81" customWidth="1"/>
    <col min="13060" max="13060" width="7.28515625" style="81" customWidth="1"/>
    <col min="13061" max="13061" width="7.42578125" style="81" customWidth="1"/>
    <col min="13062" max="13062" width="7.5703125" style="81" customWidth="1"/>
    <col min="13063" max="13063" width="7.42578125" style="81" customWidth="1"/>
    <col min="13064" max="13064" width="7.28515625" style="81" customWidth="1"/>
    <col min="13065" max="13065" width="7.140625" style="81" customWidth="1"/>
    <col min="13066" max="13066" width="8.140625" style="81" customWidth="1"/>
    <col min="13067" max="13068" width="7.5703125" style="81" customWidth="1"/>
    <col min="13069" max="13069" width="6.5703125" style="81" customWidth="1"/>
    <col min="13070" max="13070" width="8" style="81" customWidth="1"/>
    <col min="13071" max="13072" width="9.140625" style="81"/>
    <col min="13073" max="13074" width="0" style="81" hidden="1" customWidth="1"/>
    <col min="13075" max="13312" width="9.140625" style="81"/>
    <col min="13313" max="13313" width="4.140625" style="81" customWidth="1"/>
    <col min="13314" max="13314" width="16.5703125" style="81" customWidth="1"/>
    <col min="13315" max="13315" width="7.7109375" style="81" customWidth="1"/>
    <col min="13316" max="13316" width="7.28515625" style="81" customWidth="1"/>
    <col min="13317" max="13317" width="7.42578125" style="81" customWidth="1"/>
    <col min="13318" max="13318" width="7.5703125" style="81" customWidth="1"/>
    <col min="13319" max="13319" width="7.42578125" style="81" customWidth="1"/>
    <col min="13320" max="13320" width="7.28515625" style="81" customWidth="1"/>
    <col min="13321" max="13321" width="7.140625" style="81" customWidth="1"/>
    <col min="13322" max="13322" width="8.140625" style="81" customWidth="1"/>
    <col min="13323" max="13324" width="7.5703125" style="81" customWidth="1"/>
    <col min="13325" max="13325" width="6.5703125" style="81" customWidth="1"/>
    <col min="13326" max="13326" width="8" style="81" customWidth="1"/>
    <col min="13327" max="13328" width="9.140625" style="81"/>
    <col min="13329" max="13330" width="0" style="81" hidden="1" customWidth="1"/>
    <col min="13331" max="13568" width="9.140625" style="81"/>
    <col min="13569" max="13569" width="4.140625" style="81" customWidth="1"/>
    <col min="13570" max="13570" width="16.5703125" style="81" customWidth="1"/>
    <col min="13571" max="13571" width="7.7109375" style="81" customWidth="1"/>
    <col min="13572" max="13572" width="7.28515625" style="81" customWidth="1"/>
    <col min="13573" max="13573" width="7.42578125" style="81" customWidth="1"/>
    <col min="13574" max="13574" width="7.5703125" style="81" customWidth="1"/>
    <col min="13575" max="13575" width="7.42578125" style="81" customWidth="1"/>
    <col min="13576" max="13576" width="7.28515625" style="81" customWidth="1"/>
    <col min="13577" max="13577" width="7.140625" style="81" customWidth="1"/>
    <col min="13578" max="13578" width="8.140625" style="81" customWidth="1"/>
    <col min="13579" max="13580" width="7.5703125" style="81" customWidth="1"/>
    <col min="13581" max="13581" width="6.5703125" style="81" customWidth="1"/>
    <col min="13582" max="13582" width="8" style="81" customWidth="1"/>
    <col min="13583" max="13584" width="9.140625" style="81"/>
    <col min="13585" max="13586" width="0" style="81" hidden="1" customWidth="1"/>
    <col min="13587" max="13824" width="9.140625" style="81"/>
    <col min="13825" max="13825" width="4.140625" style="81" customWidth="1"/>
    <col min="13826" max="13826" width="16.5703125" style="81" customWidth="1"/>
    <col min="13827" max="13827" width="7.7109375" style="81" customWidth="1"/>
    <col min="13828" max="13828" width="7.28515625" style="81" customWidth="1"/>
    <col min="13829" max="13829" width="7.42578125" style="81" customWidth="1"/>
    <col min="13830" max="13830" width="7.5703125" style="81" customWidth="1"/>
    <col min="13831" max="13831" width="7.42578125" style="81" customWidth="1"/>
    <col min="13832" max="13832" width="7.28515625" style="81" customWidth="1"/>
    <col min="13833" max="13833" width="7.140625" style="81" customWidth="1"/>
    <col min="13834" max="13834" width="8.140625" style="81" customWidth="1"/>
    <col min="13835" max="13836" width="7.5703125" style="81" customWidth="1"/>
    <col min="13837" max="13837" width="6.5703125" style="81" customWidth="1"/>
    <col min="13838" max="13838" width="8" style="81" customWidth="1"/>
    <col min="13839" max="13840" width="9.140625" style="81"/>
    <col min="13841" max="13842" width="0" style="81" hidden="1" customWidth="1"/>
    <col min="13843" max="14080" width="9.140625" style="81"/>
    <col min="14081" max="14081" width="4.140625" style="81" customWidth="1"/>
    <col min="14082" max="14082" width="16.5703125" style="81" customWidth="1"/>
    <col min="14083" max="14083" width="7.7109375" style="81" customWidth="1"/>
    <col min="14084" max="14084" width="7.28515625" style="81" customWidth="1"/>
    <col min="14085" max="14085" width="7.42578125" style="81" customWidth="1"/>
    <col min="14086" max="14086" width="7.5703125" style="81" customWidth="1"/>
    <col min="14087" max="14087" width="7.42578125" style="81" customWidth="1"/>
    <col min="14088" max="14088" width="7.28515625" style="81" customWidth="1"/>
    <col min="14089" max="14089" width="7.140625" style="81" customWidth="1"/>
    <col min="14090" max="14090" width="8.140625" style="81" customWidth="1"/>
    <col min="14091" max="14092" width="7.5703125" style="81" customWidth="1"/>
    <col min="14093" max="14093" width="6.5703125" style="81" customWidth="1"/>
    <col min="14094" max="14094" width="8" style="81" customWidth="1"/>
    <col min="14095" max="14096" width="9.140625" style="81"/>
    <col min="14097" max="14098" width="0" style="81" hidden="1" customWidth="1"/>
    <col min="14099" max="14336" width="9.140625" style="81"/>
    <col min="14337" max="14337" width="4.140625" style="81" customWidth="1"/>
    <col min="14338" max="14338" width="16.5703125" style="81" customWidth="1"/>
    <col min="14339" max="14339" width="7.7109375" style="81" customWidth="1"/>
    <col min="14340" max="14340" width="7.28515625" style="81" customWidth="1"/>
    <col min="14341" max="14341" width="7.42578125" style="81" customWidth="1"/>
    <col min="14342" max="14342" width="7.5703125" style="81" customWidth="1"/>
    <col min="14343" max="14343" width="7.42578125" style="81" customWidth="1"/>
    <col min="14344" max="14344" width="7.28515625" style="81" customWidth="1"/>
    <col min="14345" max="14345" width="7.140625" style="81" customWidth="1"/>
    <col min="14346" max="14346" width="8.140625" style="81" customWidth="1"/>
    <col min="14347" max="14348" width="7.5703125" style="81" customWidth="1"/>
    <col min="14349" max="14349" width="6.5703125" style="81" customWidth="1"/>
    <col min="14350" max="14350" width="8" style="81" customWidth="1"/>
    <col min="14351" max="14352" width="9.140625" style="81"/>
    <col min="14353" max="14354" width="0" style="81" hidden="1" customWidth="1"/>
    <col min="14355" max="14592" width="9.140625" style="81"/>
    <col min="14593" max="14593" width="4.140625" style="81" customWidth="1"/>
    <col min="14594" max="14594" width="16.5703125" style="81" customWidth="1"/>
    <col min="14595" max="14595" width="7.7109375" style="81" customWidth="1"/>
    <col min="14596" max="14596" width="7.28515625" style="81" customWidth="1"/>
    <col min="14597" max="14597" width="7.42578125" style="81" customWidth="1"/>
    <col min="14598" max="14598" width="7.5703125" style="81" customWidth="1"/>
    <col min="14599" max="14599" width="7.42578125" style="81" customWidth="1"/>
    <col min="14600" max="14600" width="7.28515625" style="81" customWidth="1"/>
    <col min="14601" max="14601" width="7.140625" style="81" customWidth="1"/>
    <col min="14602" max="14602" width="8.140625" style="81" customWidth="1"/>
    <col min="14603" max="14604" width="7.5703125" style="81" customWidth="1"/>
    <col min="14605" max="14605" width="6.5703125" style="81" customWidth="1"/>
    <col min="14606" max="14606" width="8" style="81" customWidth="1"/>
    <col min="14607" max="14608" width="9.140625" style="81"/>
    <col min="14609" max="14610" width="0" style="81" hidden="1" customWidth="1"/>
    <col min="14611" max="14848" width="9.140625" style="81"/>
    <col min="14849" max="14849" width="4.140625" style="81" customWidth="1"/>
    <col min="14850" max="14850" width="16.5703125" style="81" customWidth="1"/>
    <col min="14851" max="14851" width="7.7109375" style="81" customWidth="1"/>
    <col min="14852" max="14852" width="7.28515625" style="81" customWidth="1"/>
    <col min="14853" max="14853" width="7.42578125" style="81" customWidth="1"/>
    <col min="14854" max="14854" width="7.5703125" style="81" customWidth="1"/>
    <col min="14855" max="14855" width="7.42578125" style="81" customWidth="1"/>
    <col min="14856" max="14856" width="7.28515625" style="81" customWidth="1"/>
    <col min="14857" max="14857" width="7.140625" style="81" customWidth="1"/>
    <col min="14858" max="14858" width="8.140625" style="81" customWidth="1"/>
    <col min="14859" max="14860" width="7.5703125" style="81" customWidth="1"/>
    <col min="14861" max="14861" width="6.5703125" style="81" customWidth="1"/>
    <col min="14862" max="14862" width="8" style="81" customWidth="1"/>
    <col min="14863" max="14864" width="9.140625" style="81"/>
    <col min="14865" max="14866" width="0" style="81" hidden="1" customWidth="1"/>
    <col min="14867" max="15104" width="9.140625" style="81"/>
    <col min="15105" max="15105" width="4.140625" style="81" customWidth="1"/>
    <col min="15106" max="15106" width="16.5703125" style="81" customWidth="1"/>
    <col min="15107" max="15107" width="7.7109375" style="81" customWidth="1"/>
    <col min="15108" max="15108" width="7.28515625" style="81" customWidth="1"/>
    <col min="15109" max="15109" width="7.42578125" style="81" customWidth="1"/>
    <col min="15110" max="15110" width="7.5703125" style="81" customWidth="1"/>
    <col min="15111" max="15111" width="7.42578125" style="81" customWidth="1"/>
    <col min="15112" max="15112" width="7.28515625" style="81" customWidth="1"/>
    <col min="15113" max="15113" width="7.140625" style="81" customWidth="1"/>
    <col min="15114" max="15114" width="8.140625" style="81" customWidth="1"/>
    <col min="15115" max="15116" width="7.5703125" style="81" customWidth="1"/>
    <col min="15117" max="15117" width="6.5703125" style="81" customWidth="1"/>
    <col min="15118" max="15118" width="8" style="81" customWidth="1"/>
    <col min="15119" max="15120" width="9.140625" style="81"/>
    <col min="15121" max="15122" width="0" style="81" hidden="1" customWidth="1"/>
    <col min="15123" max="15360" width="9.140625" style="81"/>
    <col min="15361" max="15361" width="4.140625" style="81" customWidth="1"/>
    <col min="15362" max="15362" width="16.5703125" style="81" customWidth="1"/>
    <col min="15363" max="15363" width="7.7109375" style="81" customWidth="1"/>
    <col min="15364" max="15364" width="7.28515625" style="81" customWidth="1"/>
    <col min="15365" max="15365" width="7.42578125" style="81" customWidth="1"/>
    <col min="15366" max="15366" width="7.5703125" style="81" customWidth="1"/>
    <col min="15367" max="15367" width="7.42578125" style="81" customWidth="1"/>
    <col min="15368" max="15368" width="7.28515625" style="81" customWidth="1"/>
    <col min="15369" max="15369" width="7.140625" style="81" customWidth="1"/>
    <col min="15370" max="15370" width="8.140625" style="81" customWidth="1"/>
    <col min="15371" max="15372" width="7.5703125" style="81" customWidth="1"/>
    <col min="15373" max="15373" width="6.5703125" style="81" customWidth="1"/>
    <col min="15374" max="15374" width="8" style="81" customWidth="1"/>
    <col min="15375" max="15376" width="9.140625" style="81"/>
    <col min="15377" max="15378" width="0" style="81" hidden="1" customWidth="1"/>
    <col min="15379" max="15616" width="9.140625" style="81"/>
    <col min="15617" max="15617" width="4.140625" style="81" customWidth="1"/>
    <col min="15618" max="15618" width="16.5703125" style="81" customWidth="1"/>
    <col min="15619" max="15619" width="7.7109375" style="81" customWidth="1"/>
    <col min="15620" max="15620" width="7.28515625" style="81" customWidth="1"/>
    <col min="15621" max="15621" width="7.42578125" style="81" customWidth="1"/>
    <col min="15622" max="15622" width="7.5703125" style="81" customWidth="1"/>
    <col min="15623" max="15623" width="7.42578125" style="81" customWidth="1"/>
    <col min="15624" max="15624" width="7.28515625" style="81" customWidth="1"/>
    <col min="15625" max="15625" width="7.140625" style="81" customWidth="1"/>
    <col min="15626" max="15626" width="8.140625" style="81" customWidth="1"/>
    <col min="15627" max="15628" width="7.5703125" style="81" customWidth="1"/>
    <col min="15629" max="15629" width="6.5703125" style="81" customWidth="1"/>
    <col min="15630" max="15630" width="8" style="81" customWidth="1"/>
    <col min="15631" max="15632" width="9.140625" style="81"/>
    <col min="15633" max="15634" width="0" style="81" hidden="1" customWidth="1"/>
    <col min="15635" max="15872" width="9.140625" style="81"/>
    <col min="15873" max="15873" width="4.140625" style="81" customWidth="1"/>
    <col min="15874" max="15874" width="16.5703125" style="81" customWidth="1"/>
    <col min="15875" max="15875" width="7.7109375" style="81" customWidth="1"/>
    <col min="15876" max="15876" width="7.28515625" style="81" customWidth="1"/>
    <col min="15877" max="15877" width="7.42578125" style="81" customWidth="1"/>
    <col min="15878" max="15878" width="7.5703125" style="81" customWidth="1"/>
    <col min="15879" max="15879" width="7.42578125" style="81" customWidth="1"/>
    <col min="15880" max="15880" width="7.28515625" style="81" customWidth="1"/>
    <col min="15881" max="15881" width="7.140625" style="81" customWidth="1"/>
    <col min="15882" max="15882" width="8.140625" style="81" customWidth="1"/>
    <col min="15883" max="15884" width="7.5703125" style="81" customWidth="1"/>
    <col min="15885" max="15885" width="6.5703125" style="81" customWidth="1"/>
    <col min="15886" max="15886" width="8" style="81" customWidth="1"/>
    <col min="15887" max="15888" width="9.140625" style="81"/>
    <col min="15889" max="15890" width="0" style="81" hidden="1" customWidth="1"/>
    <col min="15891" max="16128" width="9.140625" style="81"/>
    <col min="16129" max="16129" width="4.140625" style="81" customWidth="1"/>
    <col min="16130" max="16130" width="16.5703125" style="81" customWidth="1"/>
    <col min="16131" max="16131" width="7.7109375" style="81" customWidth="1"/>
    <col min="16132" max="16132" width="7.28515625" style="81" customWidth="1"/>
    <col min="16133" max="16133" width="7.42578125" style="81" customWidth="1"/>
    <col min="16134" max="16134" width="7.5703125" style="81" customWidth="1"/>
    <col min="16135" max="16135" width="7.42578125" style="81" customWidth="1"/>
    <col min="16136" max="16136" width="7.28515625" style="81" customWidth="1"/>
    <col min="16137" max="16137" width="7.140625" style="81" customWidth="1"/>
    <col min="16138" max="16138" width="8.140625" style="81" customWidth="1"/>
    <col min="16139" max="16140" width="7.5703125" style="81" customWidth="1"/>
    <col min="16141" max="16141" width="6.5703125" style="81" customWidth="1"/>
    <col min="16142" max="16142" width="8" style="81" customWidth="1"/>
    <col min="16143" max="16144" width="9.140625" style="81"/>
    <col min="16145" max="16146" width="0" style="81" hidden="1" customWidth="1"/>
    <col min="16147" max="16384" width="9.140625" style="81"/>
  </cols>
  <sheetData>
    <row r="1" spans="1:17" ht="15.75" x14ac:dyDescent="0.25">
      <c r="A1" s="276" t="s">
        <v>576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80"/>
    </row>
    <row r="2" spans="1:17" ht="15.75" x14ac:dyDescent="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80"/>
    </row>
    <row r="3" spans="1:17" ht="15.75" x14ac:dyDescent="0.25">
      <c r="A3" s="276" t="s">
        <v>423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80"/>
    </row>
    <row r="4" spans="1:17" x14ac:dyDescent="0.2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79" t="s">
        <v>424</v>
      </c>
      <c r="P4" s="80"/>
    </row>
    <row r="5" spans="1:17" ht="13.5" thickBot="1" x14ac:dyDescent="0.25">
      <c r="A5" s="79"/>
      <c r="B5" s="80"/>
      <c r="C5" s="80"/>
      <c r="D5" s="80"/>
      <c r="E5" s="80"/>
      <c r="F5" s="80"/>
      <c r="G5" s="80"/>
      <c r="H5" s="80"/>
      <c r="I5" s="80"/>
      <c r="J5" s="277" t="s">
        <v>455</v>
      </c>
      <c r="K5" s="277"/>
      <c r="L5" s="277"/>
      <c r="M5" s="277"/>
      <c r="N5" s="277"/>
      <c r="O5" s="277"/>
      <c r="P5" s="80"/>
    </row>
    <row r="6" spans="1:17" ht="13.5" thickTop="1" x14ac:dyDescent="0.2">
      <c r="A6" s="82"/>
      <c r="B6" s="83" t="s">
        <v>2</v>
      </c>
      <c r="C6" s="84" t="s">
        <v>3</v>
      </c>
      <c r="D6" s="85" t="s">
        <v>4</v>
      </c>
      <c r="E6" s="85" t="s">
        <v>5</v>
      </c>
      <c r="F6" s="85" t="s">
        <v>6</v>
      </c>
      <c r="G6" s="85" t="s">
        <v>7</v>
      </c>
      <c r="H6" s="85" t="s">
        <v>8</v>
      </c>
      <c r="I6" s="85" t="s">
        <v>9</v>
      </c>
      <c r="J6" s="85" t="s">
        <v>425</v>
      </c>
      <c r="K6" s="85" t="s">
        <v>426</v>
      </c>
      <c r="L6" s="85" t="s">
        <v>427</v>
      </c>
      <c r="M6" s="85" t="s">
        <v>428</v>
      </c>
      <c r="N6" s="86" t="s">
        <v>429</v>
      </c>
      <c r="O6" s="83" t="s">
        <v>430</v>
      </c>
      <c r="P6" s="80"/>
    </row>
    <row r="7" spans="1:17" ht="13.5" x14ac:dyDescent="0.25">
      <c r="A7" s="87"/>
      <c r="B7" s="88" t="s">
        <v>431</v>
      </c>
      <c r="C7" s="89" t="s">
        <v>432</v>
      </c>
      <c r="D7" s="90" t="s">
        <v>433</v>
      </c>
      <c r="E7" s="90" t="s">
        <v>434</v>
      </c>
      <c r="F7" s="90" t="s">
        <v>435</v>
      </c>
      <c r="G7" s="90" t="s">
        <v>436</v>
      </c>
      <c r="H7" s="90" t="s">
        <v>437</v>
      </c>
      <c r="I7" s="90" t="s">
        <v>438</v>
      </c>
      <c r="J7" s="90" t="s">
        <v>439</v>
      </c>
      <c r="K7" s="90" t="s">
        <v>440</v>
      </c>
      <c r="L7" s="90" t="s">
        <v>441</v>
      </c>
      <c r="M7" s="90" t="s">
        <v>442</v>
      </c>
      <c r="N7" s="91" t="s">
        <v>443</v>
      </c>
      <c r="O7" s="92" t="s">
        <v>444</v>
      </c>
      <c r="P7" s="93"/>
    </row>
    <row r="8" spans="1:17" x14ac:dyDescent="0.2">
      <c r="A8" s="94" t="s">
        <v>18</v>
      </c>
      <c r="B8" s="95" t="s">
        <v>546</v>
      </c>
      <c r="C8" s="148">
        <v>2494</v>
      </c>
      <c r="D8" s="148">
        <v>2415</v>
      </c>
      <c r="E8" s="148">
        <v>2308</v>
      </c>
      <c r="F8" s="148">
        <v>1882</v>
      </c>
      <c r="G8" s="148">
        <v>1964</v>
      </c>
      <c r="H8" s="148">
        <v>1979</v>
      </c>
      <c r="I8" s="148">
        <v>1997</v>
      </c>
      <c r="J8" s="148">
        <v>2552</v>
      </c>
      <c r="K8" s="148">
        <v>2661</v>
      </c>
      <c r="L8" s="148">
        <v>2068</v>
      </c>
      <c r="M8" s="148">
        <v>2545</v>
      </c>
      <c r="N8" s="148">
        <v>2377</v>
      </c>
      <c r="O8" s="149">
        <f>SUM(C8:N8)</f>
        <v>27242</v>
      </c>
      <c r="P8" s="80"/>
      <c r="Q8" s="80"/>
    </row>
    <row r="9" spans="1:17" x14ac:dyDescent="0.2">
      <c r="A9" s="96" t="s">
        <v>12</v>
      </c>
      <c r="B9" s="97" t="s">
        <v>547</v>
      </c>
      <c r="C9" s="150">
        <v>564</v>
      </c>
      <c r="D9" s="150">
        <v>433</v>
      </c>
      <c r="E9" s="150">
        <v>408</v>
      </c>
      <c r="F9" s="150">
        <v>405</v>
      </c>
      <c r="G9" s="150">
        <v>431</v>
      </c>
      <c r="H9" s="150">
        <v>428</v>
      </c>
      <c r="I9" s="150">
        <v>411</v>
      </c>
      <c r="J9" s="150">
        <v>568</v>
      </c>
      <c r="K9" s="150">
        <v>533</v>
      </c>
      <c r="L9" s="150">
        <v>444</v>
      </c>
      <c r="M9" s="150">
        <v>419</v>
      </c>
      <c r="N9" s="150">
        <v>501</v>
      </c>
      <c r="O9" s="151">
        <f>SUM(C9:N9)</f>
        <v>5545</v>
      </c>
      <c r="P9" s="80"/>
      <c r="Q9" s="80"/>
    </row>
    <row r="10" spans="1:17" x14ac:dyDescent="0.2">
      <c r="A10" s="96" t="s">
        <v>15</v>
      </c>
      <c r="B10" s="97" t="s">
        <v>548</v>
      </c>
      <c r="C10" s="150">
        <v>2972</v>
      </c>
      <c r="D10" s="152">
        <v>3430</v>
      </c>
      <c r="E10" s="152">
        <v>3785</v>
      </c>
      <c r="F10" s="152">
        <v>4451</v>
      </c>
      <c r="G10" s="152">
        <v>8598</v>
      </c>
      <c r="H10" s="152">
        <v>5416</v>
      </c>
      <c r="I10" s="152">
        <v>4791</v>
      </c>
      <c r="J10" s="152">
        <v>3714</v>
      </c>
      <c r="K10" s="152">
        <v>2981</v>
      </c>
      <c r="L10" s="152">
        <v>5588</v>
      </c>
      <c r="M10" s="152">
        <v>3149</v>
      </c>
      <c r="N10" s="153">
        <v>3837</v>
      </c>
      <c r="O10" s="151">
        <f t="shared" ref="O10" si="0">SUM(C10:N10)</f>
        <v>52712</v>
      </c>
      <c r="P10" s="80"/>
    </row>
    <row r="11" spans="1:17" x14ac:dyDescent="0.2">
      <c r="A11" s="96" t="s">
        <v>43</v>
      </c>
      <c r="B11" s="97" t="s">
        <v>549</v>
      </c>
      <c r="C11" s="150">
        <v>450</v>
      </c>
      <c r="D11" s="152">
        <v>410</v>
      </c>
      <c r="E11" s="152">
        <v>635</v>
      </c>
      <c r="F11" s="152">
        <v>89</v>
      </c>
      <c r="G11" s="152">
        <v>287</v>
      </c>
      <c r="H11" s="152">
        <v>159</v>
      </c>
      <c r="I11" s="152">
        <v>76</v>
      </c>
      <c r="J11" s="152">
        <v>579</v>
      </c>
      <c r="K11" s="152">
        <v>129</v>
      </c>
      <c r="L11" s="152">
        <v>186</v>
      </c>
      <c r="M11" s="152">
        <v>197</v>
      </c>
      <c r="N11" s="153">
        <v>1139</v>
      </c>
      <c r="O11" s="151">
        <f>SUM(C11:N11)</f>
        <v>4336</v>
      </c>
      <c r="P11" s="80"/>
    </row>
    <row r="12" spans="1:17" x14ac:dyDescent="0.2">
      <c r="A12" s="96" t="s">
        <v>23</v>
      </c>
      <c r="B12" s="97" t="s">
        <v>561</v>
      </c>
      <c r="C12" s="150">
        <v>8002</v>
      </c>
      <c r="D12" s="152">
        <v>6354</v>
      </c>
      <c r="E12" s="152">
        <v>7661</v>
      </c>
      <c r="F12" s="152">
        <v>4730</v>
      </c>
      <c r="G12" s="152">
        <v>20469</v>
      </c>
      <c r="H12" s="152">
        <v>9381</v>
      </c>
      <c r="I12" s="152">
        <v>8631</v>
      </c>
      <c r="J12" s="152">
        <v>12485</v>
      </c>
      <c r="K12" s="152">
        <v>11759</v>
      </c>
      <c r="L12" s="152">
        <v>5648</v>
      </c>
      <c r="M12" s="152">
        <v>8835</v>
      </c>
      <c r="N12" s="153">
        <v>8723</v>
      </c>
      <c r="O12" s="151">
        <f>SUM(C12:N12)</f>
        <v>112678</v>
      </c>
      <c r="P12" s="80"/>
    </row>
    <row r="13" spans="1:17" x14ac:dyDescent="0.2">
      <c r="A13" s="96" t="s">
        <v>26</v>
      </c>
      <c r="B13" s="97" t="s">
        <v>560</v>
      </c>
      <c r="C13" s="150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1">
        <f>SUM(C13:N13)</f>
        <v>0</v>
      </c>
      <c r="P13" s="80"/>
    </row>
    <row r="14" spans="1:17" x14ac:dyDescent="0.2">
      <c r="A14" s="96" t="s">
        <v>29</v>
      </c>
      <c r="B14" s="97" t="s">
        <v>562</v>
      </c>
      <c r="C14" s="150"/>
      <c r="D14" s="152"/>
      <c r="E14" s="152">
        <v>172</v>
      </c>
      <c r="F14" s="152">
        <v>1147</v>
      </c>
      <c r="G14" s="152">
        <v>21701</v>
      </c>
      <c r="H14" s="152">
        <v>695</v>
      </c>
      <c r="I14" s="152">
        <v>5354</v>
      </c>
      <c r="J14" s="152">
        <v>36</v>
      </c>
      <c r="K14" s="152">
        <v>410</v>
      </c>
      <c r="L14" s="152">
        <v>3319</v>
      </c>
      <c r="M14" s="152"/>
      <c r="N14" s="153">
        <v>6731</v>
      </c>
      <c r="O14" s="151">
        <f>SUM(C14:N14)</f>
        <v>39565</v>
      </c>
      <c r="P14" s="80"/>
      <c r="Q14" s="81" t="s">
        <v>445</v>
      </c>
    </row>
    <row r="15" spans="1:17" x14ac:dyDescent="0.2">
      <c r="A15" s="96" t="s">
        <v>32</v>
      </c>
      <c r="B15" s="97" t="s">
        <v>564</v>
      </c>
      <c r="C15" s="150"/>
      <c r="D15" s="152"/>
      <c r="E15" s="152"/>
      <c r="F15" s="152"/>
      <c r="G15" s="152"/>
      <c r="H15" s="152"/>
      <c r="I15" s="152"/>
      <c r="J15" s="152">
        <v>1654</v>
      </c>
      <c r="K15" s="152"/>
      <c r="L15" s="152"/>
      <c r="M15" s="152"/>
      <c r="N15" s="153"/>
      <c r="O15" s="151">
        <f t="shared" ref="O15:O17" si="1">SUM(C15:N15)</f>
        <v>1654</v>
      </c>
      <c r="P15" s="80"/>
      <c r="Q15" s="81" t="s">
        <v>446</v>
      </c>
    </row>
    <row r="16" spans="1:17" ht="12.75" customHeight="1" x14ac:dyDescent="0.2">
      <c r="A16" s="96" t="s">
        <v>35</v>
      </c>
      <c r="B16" s="97" t="s">
        <v>566</v>
      </c>
      <c r="C16" s="150"/>
      <c r="D16" s="152"/>
      <c r="E16" s="152"/>
      <c r="F16" s="152"/>
      <c r="G16" s="152"/>
      <c r="H16" s="152">
        <v>200</v>
      </c>
      <c r="I16" s="152"/>
      <c r="J16" s="152"/>
      <c r="K16" s="152"/>
      <c r="L16" s="152"/>
      <c r="M16" s="152"/>
      <c r="N16" s="153"/>
      <c r="O16" s="151">
        <f t="shared" si="1"/>
        <v>200</v>
      </c>
      <c r="P16" s="80"/>
    </row>
    <row r="17" spans="1:19" x14ac:dyDescent="0.2">
      <c r="A17" s="96" t="s">
        <v>56</v>
      </c>
      <c r="B17" s="97" t="s">
        <v>565</v>
      </c>
      <c r="C17" s="150"/>
      <c r="D17" s="152"/>
      <c r="E17" s="152"/>
      <c r="F17" s="152"/>
      <c r="G17" s="152"/>
      <c r="H17" s="152">
        <v>200</v>
      </c>
      <c r="I17" s="152"/>
      <c r="J17" s="152"/>
      <c r="K17" s="152">
        <v>280</v>
      </c>
      <c r="L17" s="152"/>
      <c r="M17" s="152"/>
      <c r="N17" s="153"/>
      <c r="O17" s="151">
        <f t="shared" si="1"/>
        <v>480</v>
      </c>
      <c r="P17" s="80"/>
      <c r="Q17" s="98" t="s">
        <v>447</v>
      </c>
    </row>
    <row r="18" spans="1:19" x14ac:dyDescent="0.2">
      <c r="A18" s="96" t="s">
        <v>59</v>
      </c>
      <c r="B18" s="97" t="s">
        <v>563</v>
      </c>
      <c r="C18" s="150">
        <v>8107</v>
      </c>
      <c r="D18" s="152">
        <v>76209</v>
      </c>
      <c r="E18" s="152">
        <v>1785</v>
      </c>
      <c r="F18" s="152">
        <v>460</v>
      </c>
      <c r="G18" s="152">
        <v>12909</v>
      </c>
      <c r="H18" s="152">
        <v>4055</v>
      </c>
      <c r="I18" s="152">
        <v>8341</v>
      </c>
      <c r="J18" s="152">
        <v>1938</v>
      </c>
      <c r="K18" s="152">
        <v>5374</v>
      </c>
      <c r="L18" s="152">
        <v>3570</v>
      </c>
      <c r="M18" s="152">
        <v>9299</v>
      </c>
      <c r="N18" s="153">
        <v>3868</v>
      </c>
      <c r="O18" s="151">
        <f>SUM(C18:N18)</f>
        <v>135915</v>
      </c>
      <c r="P18" s="80"/>
      <c r="Q18" s="98" t="s">
        <v>448</v>
      </c>
    </row>
    <row r="19" spans="1:19" x14ac:dyDescent="0.2">
      <c r="A19" s="100" t="s">
        <v>62</v>
      </c>
      <c r="B19" s="101" t="s">
        <v>449</v>
      </c>
      <c r="C19" s="154">
        <f t="shared" ref="C19:O19" si="2">SUM(C8:C18)</f>
        <v>22589</v>
      </c>
      <c r="D19" s="155">
        <f t="shared" si="2"/>
        <v>89251</v>
      </c>
      <c r="E19" s="155">
        <f t="shared" si="2"/>
        <v>16754</v>
      </c>
      <c r="F19" s="155">
        <f t="shared" si="2"/>
        <v>13164</v>
      </c>
      <c r="G19" s="155">
        <f t="shared" si="2"/>
        <v>66359</v>
      </c>
      <c r="H19" s="155">
        <f t="shared" si="2"/>
        <v>22513</v>
      </c>
      <c r="I19" s="155">
        <f t="shared" si="2"/>
        <v>29601</v>
      </c>
      <c r="J19" s="155">
        <f t="shared" si="2"/>
        <v>23526</v>
      </c>
      <c r="K19" s="155">
        <f t="shared" si="2"/>
        <v>24127</v>
      </c>
      <c r="L19" s="155">
        <f t="shared" si="2"/>
        <v>20823</v>
      </c>
      <c r="M19" s="155">
        <f t="shared" si="2"/>
        <v>24444</v>
      </c>
      <c r="N19" s="156">
        <f t="shared" si="2"/>
        <v>27176</v>
      </c>
      <c r="O19" s="157">
        <f t="shared" si="2"/>
        <v>380327</v>
      </c>
      <c r="P19" s="80"/>
      <c r="Q19" s="80"/>
      <c r="R19" s="80"/>
    </row>
    <row r="20" spans="1:19" ht="24" x14ac:dyDescent="0.2">
      <c r="A20" s="94" t="s">
        <v>65</v>
      </c>
      <c r="B20" s="95" t="s">
        <v>550</v>
      </c>
      <c r="C20" s="148">
        <v>16445</v>
      </c>
      <c r="D20" s="160">
        <v>11809</v>
      </c>
      <c r="E20" s="160">
        <v>11720</v>
      </c>
      <c r="F20" s="160">
        <v>11724</v>
      </c>
      <c r="G20" s="160">
        <v>11682</v>
      </c>
      <c r="H20" s="160">
        <v>14355</v>
      </c>
      <c r="I20" s="160">
        <v>11714</v>
      </c>
      <c r="J20" s="160">
        <v>14989</v>
      </c>
      <c r="K20" s="160">
        <v>12413</v>
      </c>
      <c r="L20" s="160">
        <v>14170</v>
      </c>
      <c r="M20" s="160">
        <v>12413</v>
      </c>
      <c r="N20" s="161">
        <v>13524</v>
      </c>
      <c r="O20" s="162">
        <f t="shared" ref="O20:O31" si="3">SUM(C20:N20)</f>
        <v>156958</v>
      </c>
      <c r="P20" s="80"/>
    </row>
    <row r="21" spans="1:19" ht="15.75" customHeight="1" x14ac:dyDescent="0.2">
      <c r="A21" s="158" t="s">
        <v>68</v>
      </c>
      <c r="B21" s="159" t="s">
        <v>551</v>
      </c>
      <c r="C21" s="243">
        <v>1011</v>
      </c>
      <c r="D21" s="163">
        <v>1516</v>
      </c>
      <c r="E21" s="163">
        <v>3495</v>
      </c>
      <c r="F21" s="163">
        <v>1613</v>
      </c>
      <c r="G21" s="163">
        <v>1745</v>
      </c>
      <c r="H21" s="163">
        <v>3017</v>
      </c>
      <c r="I21" s="163">
        <v>2707</v>
      </c>
      <c r="J21" s="163">
        <v>2511</v>
      </c>
      <c r="K21" s="163">
        <v>1873</v>
      </c>
      <c r="L21" s="163">
        <v>-2554</v>
      </c>
      <c r="M21" s="163">
        <v>6581</v>
      </c>
      <c r="N21" s="164">
        <v>4583</v>
      </c>
      <c r="O21" s="162">
        <f t="shared" si="3"/>
        <v>28098</v>
      </c>
      <c r="P21" s="80"/>
    </row>
    <row r="22" spans="1:19" x14ac:dyDescent="0.2">
      <c r="A22" s="96" t="s">
        <v>71</v>
      </c>
      <c r="B22" s="97" t="s">
        <v>552</v>
      </c>
      <c r="C22" s="150">
        <v>1069</v>
      </c>
      <c r="D22" s="152">
        <v>143</v>
      </c>
      <c r="E22" s="152">
        <v>46019</v>
      </c>
      <c r="F22" s="152">
        <v>1676</v>
      </c>
      <c r="G22" s="152">
        <v>870</v>
      </c>
      <c r="H22" s="152">
        <v>9895</v>
      </c>
      <c r="I22" s="152">
        <v>4385</v>
      </c>
      <c r="J22" s="152">
        <v>3363</v>
      </c>
      <c r="K22" s="152">
        <v>40026</v>
      </c>
      <c r="L22" s="152">
        <v>865</v>
      </c>
      <c r="M22" s="152">
        <v>698</v>
      </c>
      <c r="N22" s="165">
        <v>16937</v>
      </c>
      <c r="O22" s="151">
        <f t="shared" si="3"/>
        <v>125946</v>
      </c>
      <c r="P22" s="80"/>
    </row>
    <row r="23" spans="1:19" x14ac:dyDescent="0.2">
      <c r="A23" s="94" t="s">
        <v>74</v>
      </c>
      <c r="B23" s="97" t="s">
        <v>553</v>
      </c>
      <c r="C23" s="150">
        <v>222</v>
      </c>
      <c r="D23" s="152">
        <v>318</v>
      </c>
      <c r="E23" s="152">
        <v>547</v>
      </c>
      <c r="F23" s="152">
        <v>164</v>
      </c>
      <c r="G23" s="152">
        <v>436</v>
      </c>
      <c r="H23" s="152">
        <v>3258</v>
      </c>
      <c r="I23" s="152">
        <v>414</v>
      </c>
      <c r="J23" s="152">
        <v>292</v>
      </c>
      <c r="K23" s="152">
        <v>2239</v>
      </c>
      <c r="L23" s="152">
        <v>3265</v>
      </c>
      <c r="M23" s="152">
        <v>263</v>
      </c>
      <c r="N23" s="165">
        <v>140</v>
      </c>
      <c r="O23" s="151">
        <f t="shared" si="3"/>
        <v>11558</v>
      </c>
      <c r="P23" s="80"/>
    </row>
    <row r="24" spans="1:19" x14ac:dyDescent="0.2">
      <c r="A24" s="158" t="s">
        <v>77</v>
      </c>
      <c r="B24" s="97" t="s">
        <v>554</v>
      </c>
      <c r="C24" s="150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65"/>
      <c r="O24" s="151">
        <f t="shared" si="3"/>
        <v>0</v>
      </c>
      <c r="P24" s="80"/>
    </row>
    <row r="25" spans="1:19" x14ac:dyDescent="0.2">
      <c r="A25" s="96" t="s">
        <v>80</v>
      </c>
      <c r="B25" s="97" t="s">
        <v>559</v>
      </c>
      <c r="C25" s="150">
        <v>42</v>
      </c>
      <c r="D25" s="152"/>
      <c r="E25" s="152">
        <v>21</v>
      </c>
      <c r="F25" s="152">
        <v>242</v>
      </c>
      <c r="G25" s="152">
        <v>200</v>
      </c>
      <c r="H25" s="152">
        <v>932</v>
      </c>
      <c r="I25" s="152"/>
      <c r="J25" s="152"/>
      <c r="K25" s="152">
        <v>20</v>
      </c>
      <c r="L25" s="152"/>
      <c r="M25" s="152">
        <v>42</v>
      </c>
      <c r="N25" s="165">
        <v>22</v>
      </c>
      <c r="O25" s="151">
        <f t="shared" si="3"/>
        <v>1521</v>
      </c>
      <c r="P25" s="80"/>
    </row>
    <row r="26" spans="1:19" x14ac:dyDescent="0.2">
      <c r="A26" s="94" t="s">
        <v>83</v>
      </c>
      <c r="B26" s="166" t="s">
        <v>555</v>
      </c>
      <c r="C26" s="167"/>
      <c r="D26" s="168"/>
      <c r="E26" s="168"/>
      <c r="F26" s="168"/>
      <c r="G26" s="168"/>
      <c r="H26" s="168">
        <v>17089</v>
      </c>
      <c r="I26" s="168"/>
      <c r="J26" s="168"/>
      <c r="K26" s="168"/>
      <c r="L26" s="168">
        <v>2797</v>
      </c>
      <c r="M26" s="168"/>
      <c r="N26" s="169"/>
      <c r="O26" s="151">
        <f t="shared" si="3"/>
        <v>19886</v>
      </c>
      <c r="P26" s="80"/>
    </row>
    <row r="27" spans="1:19" x14ac:dyDescent="0.2">
      <c r="A27" s="158" t="s">
        <v>86</v>
      </c>
      <c r="B27" s="166" t="s">
        <v>556</v>
      </c>
      <c r="C27" s="167"/>
      <c r="D27" s="168">
        <v>197</v>
      </c>
      <c r="E27" s="168"/>
      <c r="F27" s="168"/>
      <c r="G27" s="168"/>
      <c r="H27" s="168"/>
      <c r="I27" s="168"/>
      <c r="J27" s="168"/>
      <c r="K27" s="168"/>
      <c r="L27" s="168">
        <v>10640</v>
      </c>
      <c r="M27" s="168">
        <v>6500</v>
      </c>
      <c r="N27" s="169"/>
      <c r="O27" s="151">
        <f t="shared" si="3"/>
        <v>17337</v>
      </c>
      <c r="P27" s="80"/>
    </row>
    <row r="28" spans="1:19" x14ac:dyDescent="0.2">
      <c r="A28" s="96" t="s">
        <v>89</v>
      </c>
      <c r="B28" s="99" t="s">
        <v>557</v>
      </c>
      <c r="C28" s="244">
        <v>13</v>
      </c>
      <c r="D28" s="172">
        <v>3</v>
      </c>
      <c r="E28" s="172">
        <v>22</v>
      </c>
      <c r="F28" s="172">
        <v>3</v>
      </c>
      <c r="G28" s="172">
        <v>4</v>
      </c>
      <c r="H28" s="172">
        <v>3</v>
      </c>
      <c r="I28" s="172">
        <v>63</v>
      </c>
      <c r="J28" s="172">
        <v>3</v>
      </c>
      <c r="K28" s="172">
        <v>49</v>
      </c>
      <c r="L28" s="172">
        <v>9</v>
      </c>
      <c r="M28" s="172">
        <v>9</v>
      </c>
      <c r="N28" s="173">
        <v>8</v>
      </c>
      <c r="O28" s="174">
        <f>SUM(C28:N28)</f>
        <v>189</v>
      </c>
      <c r="P28" s="93"/>
      <c r="Q28" s="81" t="s">
        <v>450</v>
      </c>
      <c r="S28" s="80"/>
    </row>
    <row r="29" spans="1:19" x14ac:dyDescent="0.2">
      <c r="A29" s="94" t="s">
        <v>92</v>
      </c>
      <c r="B29" s="218" t="s">
        <v>558</v>
      </c>
      <c r="C29" s="220"/>
      <c r="D29" s="219"/>
      <c r="E29" s="219"/>
      <c r="F29" s="219"/>
      <c r="G29" s="219"/>
      <c r="H29" s="219"/>
      <c r="I29" s="219"/>
      <c r="J29" s="219"/>
      <c r="K29" s="219"/>
      <c r="L29" s="245"/>
      <c r="M29" s="219"/>
      <c r="N29" s="245"/>
      <c r="O29" s="174">
        <f>SUM(C29:N29)</f>
        <v>0</v>
      </c>
      <c r="P29" s="93"/>
    </row>
    <row r="30" spans="1:19" x14ac:dyDescent="0.2">
      <c r="A30" s="102" t="s">
        <v>94</v>
      </c>
      <c r="B30" s="103" t="s">
        <v>451</v>
      </c>
      <c r="C30" s="175">
        <f>SUM(C20:C28)</f>
        <v>18802</v>
      </c>
      <c r="D30" s="176">
        <f>SUM(D20:D28)</f>
        <v>13986</v>
      </c>
      <c r="E30" s="176">
        <f>SUM(E20:E28)</f>
        <v>61824</v>
      </c>
      <c r="F30" s="176">
        <f>SUM(F20:F28)</f>
        <v>15422</v>
      </c>
      <c r="G30" s="176">
        <f>SUM(G20:G28)</f>
        <v>14937</v>
      </c>
      <c r="H30" s="176">
        <f>SUM(H20:H29)</f>
        <v>48549</v>
      </c>
      <c r="I30" s="176">
        <f t="shared" ref="I30:K30" si="4">SUM(I20:I28)</f>
        <v>19283</v>
      </c>
      <c r="J30" s="176">
        <f t="shared" si="4"/>
        <v>21158</v>
      </c>
      <c r="K30" s="176">
        <f t="shared" si="4"/>
        <v>56620</v>
      </c>
      <c r="L30" s="176">
        <f>SUM(L20:L29)</f>
        <v>29192</v>
      </c>
      <c r="M30" s="176">
        <f>SUM(M20:M29)</f>
        <v>26506</v>
      </c>
      <c r="N30" s="176">
        <f>SUM(N20:N28)</f>
        <v>35214</v>
      </c>
      <c r="O30" s="177">
        <f>SUM(O20:O29)</f>
        <v>361493</v>
      </c>
      <c r="P30" s="80"/>
    </row>
    <row r="31" spans="1:19" ht="25.5" x14ac:dyDescent="0.2">
      <c r="A31" s="104" t="s">
        <v>96</v>
      </c>
      <c r="B31" s="105" t="s">
        <v>452</v>
      </c>
      <c r="C31" s="238"/>
      <c r="D31" s="170"/>
      <c r="E31" s="170">
        <v>106611</v>
      </c>
      <c r="F31" s="170"/>
      <c r="G31" s="170"/>
      <c r="H31" s="170"/>
      <c r="I31" s="170"/>
      <c r="J31" s="170"/>
      <c r="K31" s="170"/>
      <c r="L31" s="170"/>
      <c r="M31" s="170"/>
      <c r="N31" s="239"/>
      <c r="O31" s="171">
        <f t="shared" si="3"/>
        <v>106611</v>
      </c>
      <c r="P31" s="80"/>
      <c r="Q31" s="81" t="s">
        <v>445</v>
      </c>
      <c r="R31" s="81" t="s">
        <v>446</v>
      </c>
    </row>
    <row r="32" spans="1:19" x14ac:dyDescent="0.2">
      <c r="A32" s="104" t="s">
        <v>97</v>
      </c>
      <c r="B32" s="105" t="s">
        <v>453</v>
      </c>
      <c r="C32" s="240"/>
      <c r="D32" s="241"/>
      <c r="E32" s="241"/>
      <c r="F32" s="241">
        <v>1839</v>
      </c>
      <c r="G32" s="241"/>
      <c r="H32" s="241"/>
      <c r="I32" s="241"/>
      <c r="J32" s="241">
        <v>225</v>
      </c>
      <c r="K32" s="241">
        <v>226</v>
      </c>
      <c r="L32" s="241">
        <v>239</v>
      </c>
      <c r="M32" s="241">
        <v>239</v>
      </c>
      <c r="N32" s="242">
        <v>5651</v>
      </c>
      <c r="O32" s="178">
        <f>SUM(C32:N32)</f>
        <v>8419</v>
      </c>
      <c r="P32" s="80"/>
    </row>
    <row r="33" spans="1:16" x14ac:dyDescent="0.2">
      <c r="A33" s="106" t="s">
        <v>100</v>
      </c>
      <c r="B33" s="107" t="s">
        <v>454</v>
      </c>
      <c r="C33" s="179">
        <f>C30+C31+C32</f>
        <v>18802</v>
      </c>
      <c r="D33" s="180">
        <f t="shared" ref="D33:N33" si="5">D30+D31+D32</f>
        <v>13986</v>
      </c>
      <c r="E33" s="180">
        <f t="shared" si="5"/>
        <v>168435</v>
      </c>
      <c r="F33" s="180">
        <f t="shared" si="5"/>
        <v>17261</v>
      </c>
      <c r="G33" s="180">
        <f t="shared" si="5"/>
        <v>14937</v>
      </c>
      <c r="H33" s="180">
        <f t="shared" si="5"/>
        <v>48549</v>
      </c>
      <c r="I33" s="180">
        <f t="shared" si="5"/>
        <v>19283</v>
      </c>
      <c r="J33" s="180">
        <f t="shared" si="5"/>
        <v>21383</v>
      </c>
      <c r="K33" s="180">
        <f t="shared" si="5"/>
        <v>56846</v>
      </c>
      <c r="L33" s="180">
        <f t="shared" si="5"/>
        <v>29431</v>
      </c>
      <c r="M33" s="180">
        <f t="shared" si="5"/>
        <v>26745</v>
      </c>
      <c r="N33" s="179">
        <f t="shared" si="5"/>
        <v>40865</v>
      </c>
      <c r="O33" s="181">
        <f>O30+O31+O32</f>
        <v>476523</v>
      </c>
      <c r="P33" s="80"/>
    </row>
    <row r="34" spans="1:16" x14ac:dyDescent="0.2">
      <c r="A34" s="79"/>
      <c r="B34" s="108"/>
      <c r="C34" s="10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10"/>
      <c r="P34" s="80"/>
    </row>
    <row r="35" spans="1:16" x14ac:dyDescent="0.2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93"/>
      <c r="L35" s="80"/>
      <c r="N35" s="80"/>
      <c r="O35" s="80"/>
      <c r="P35" s="80"/>
    </row>
    <row r="36" spans="1:16" x14ac:dyDescent="0.2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N36" s="80"/>
      <c r="O36" s="109"/>
      <c r="P36" s="80"/>
    </row>
    <row r="42" spans="1:16" x14ac:dyDescent="0.2">
      <c r="G42" s="111"/>
    </row>
  </sheetData>
  <mergeCells count="4">
    <mergeCell ref="A1:O1"/>
    <mergeCell ref="A2:O2"/>
    <mergeCell ref="A3:O3"/>
    <mergeCell ref="J5:O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  <pageSetUpPr fitToPage="1"/>
  </sheetPr>
  <dimension ref="A1:G118"/>
  <sheetViews>
    <sheetView tabSelected="1" workbookViewId="0">
      <pane ySplit="6" topLeftCell="A87" activePane="bottomLeft" state="frozen"/>
      <selection pane="bottomLeft" activeCell="B2" sqref="B2:F2"/>
    </sheetView>
  </sheetViews>
  <sheetFormatPr defaultRowHeight="15" x14ac:dyDescent="0.25"/>
  <cols>
    <col min="1" max="1" width="5" style="1" customWidth="1"/>
    <col min="2" max="2" width="75.140625" style="1" customWidth="1"/>
    <col min="3" max="3" width="10.7109375" style="1" customWidth="1"/>
    <col min="4" max="4" width="15.85546875" style="186" customWidth="1"/>
    <col min="5" max="5" width="18.28515625" style="1" customWidth="1"/>
    <col min="6" max="6" width="17.85546875" style="1" customWidth="1"/>
    <col min="7" max="7" width="18.28515625" style="1" customWidth="1"/>
    <col min="8" max="8" width="9.7109375" style="1" bestFit="1" customWidth="1"/>
    <col min="9" max="255" width="9.140625" style="1"/>
    <col min="256" max="256" width="5" style="1" customWidth="1"/>
    <col min="257" max="257" width="70.42578125" style="1" customWidth="1"/>
    <col min="258" max="258" width="10.7109375" style="1" customWidth="1"/>
    <col min="259" max="259" width="9.7109375" style="1" customWidth="1"/>
    <col min="260" max="260" width="9.28515625" style="1" customWidth="1"/>
    <col min="261" max="511" width="9.140625" style="1"/>
    <col min="512" max="512" width="5" style="1" customWidth="1"/>
    <col min="513" max="513" width="70.42578125" style="1" customWidth="1"/>
    <col min="514" max="514" width="10.7109375" style="1" customWidth="1"/>
    <col min="515" max="515" width="9.7109375" style="1" customWidth="1"/>
    <col min="516" max="516" width="9.28515625" style="1" customWidth="1"/>
    <col min="517" max="767" width="9.140625" style="1"/>
    <col min="768" max="768" width="5" style="1" customWidth="1"/>
    <col min="769" max="769" width="70.42578125" style="1" customWidth="1"/>
    <col min="770" max="770" width="10.7109375" style="1" customWidth="1"/>
    <col min="771" max="771" width="9.7109375" style="1" customWidth="1"/>
    <col min="772" max="772" width="9.28515625" style="1" customWidth="1"/>
    <col min="773" max="1023" width="9.140625" style="1"/>
    <col min="1024" max="1024" width="5" style="1" customWidth="1"/>
    <col min="1025" max="1025" width="70.42578125" style="1" customWidth="1"/>
    <col min="1026" max="1026" width="10.7109375" style="1" customWidth="1"/>
    <col min="1027" max="1027" width="9.7109375" style="1" customWidth="1"/>
    <col min="1028" max="1028" width="9.28515625" style="1" customWidth="1"/>
    <col min="1029" max="1279" width="9.140625" style="1"/>
    <col min="1280" max="1280" width="5" style="1" customWidth="1"/>
    <col min="1281" max="1281" width="70.42578125" style="1" customWidth="1"/>
    <col min="1282" max="1282" width="10.7109375" style="1" customWidth="1"/>
    <col min="1283" max="1283" width="9.7109375" style="1" customWidth="1"/>
    <col min="1284" max="1284" width="9.28515625" style="1" customWidth="1"/>
    <col min="1285" max="1535" width="9.140625" style="1"/>
    <col min="1536" max="1536" width="5" style="1" customWidth="1"/>
    <col min="1537" max="1537" width="70.42578125" style="1" customWidth="1"/>
    <col min="1538" max="1538" width="10.7109375" style="1" customWidth="1"/>
    <col min="1539" max="1539" width="9.7109375" style="1" customWidth="1"/>
    <col min="1540" max="1540" width="9.28515625" style="1" customWidth="1"/>
    <col min="1541" max="1791" width="9.140625" style="1"/>
    <col min="1792" max="1792" width="5" style="1" customWidth="1"/>
    <col min="1793" max="1793" width="70.42578125" style="1" customWidth="1"/>
    <col min="1794" max="1794" width="10.7109375" style="1" customWidth="1"/>
    <col min="1795" max="1795" width="9.7109375" style="1" customWidth="1"/>
    <col min="1796" max="1796" width="9.28515625" style="1" customWidth="1"/>
    <col min="1797" max="2047" width="9.140625" style="1"/>
    <col min="2048" max="2048" width="5" style="1" customWidth="1"/>
    <col min="2049" max="2049" width="70.42578125" style="1" customWidth="1"/>
    <col min="2050" max="2050" width="10.7109375" style="1" customWidth="1"/>
    <col min="2051" max="2051" width="9.7109375" style="1" customWidth="1"/>
    <col min="2052" max="2052" width="9.28515625" style="1" customWidth="1"/>
    <col min="2053" max="2303" width="9.140625" style="1"/>
    <col min="2304" max="2304" width="5" style="1" customWidth="1"/>
    <col min="2305" max="2305" width="70.42578125" style="1" customWidth="1"/>
    <col min="2306" max="2306" width="10.7109375" style="1" customWidth="1"/>
    <col min="2307" max="2307" width="9.7109375" style="1" customWidth="1"/>
    <col min="2308" max="2308" width="9.28515625" style="1" customWidth="1"/>
    <col min="2309" max="2559" width="9.140625" style="1"/>
    <col min="2560" max="2560" width="5" style="1" customWidth="1"/>
    <col min="2561" max="2561" width="70.42578125" style="1" customWidth="1"/>
    <col min="2562" max="2562" width="10.7109375" style="1" customWidth="1"/>
    <col min="2563" max="2563" width="9.7109375" style="1" customWidth="1"/>
    <col min="2564" max="2564" width="9.28515625" style="1" customWidth="1"/>
    <col min="2565" max="2815" width="9.140625" style="1"/>
    <col min="2816" max="2816" width="5" style="1" customWidth="1"/>
    <col min="2817" max="2817" width="70.42578125" style="1" customWidth="1"/>
    <col min="2818" max="2818" width="10.7109375" style="1" customWidth="1"/>
    <col min="2819" max="2819" width="9.7109375" style="1" customWidth="1"/>
    <col min="2820" max="2820" width="9.28515625" style="1" customWidth="1"/>
    <col min="2821" max="3071" width="9.140625" style="1"/>
    <col min="3072" max="3072" width="5" style="1" customWidth="1"/>
    <col min="3073" max="3073" width="70.42578125" style="1" customWidth="1"/>
    <col min="3074" max="3074" width="10.7109375" style="1" customWidth="1"/>
    <col min="3075" max="3075" width="9.7109375" style="1" customWidth="1"/>
    <col min="3076" max="3076" width="9.28515625" style="1" customWidth="1"/>
    <col min="3077" max="3327" width="9.140625" style="1"/>
    <col min="3328" max="3328" width="5" style="1" customWidth="1"/>
    <col min="3329" max="3329" width="70.42578125" style="1" customWidth="1"/>
    <col min="3330" max="3330" width="10.7109375" style="1" customWidth="1"/>
    <col min="3331" max="3331" width="9.7109375" style="1" customWidth="1"/>
    <col min="3332" max="3332" width="9.28515625" style="1" customWidth="1"/>
    <col min="3333" max="3583" width="9.140625" style="1"/>
    <col min="3584" max="3584" width="5" style="1" customWidth="1"/>
    <col min="3585" max="3585" width="70.42578125" style="1" customWidth="1"/>
    <col min="3586" max="3586" width="10.7109375" style="1" customWidth="1"/>
    <col min="3587" max="3587" width="9.7109375" style="1" customWidth="1"/>
    <col min="3588" max="3588" width="9.28515625" style="1" customWidth="1"/>
    <col min="3589" max="3839" width="9.140625" style="1"/>
    <col min="3840" max="3840" width="5" style="1" customWidth="1"/>
    <col min="3841" max="3841" width="70.42578125" style="1" customWidth="1"/>
    <col min="3842" max="3842" width="10.7109375" style="1" customWidth="1"/>
    <col min="3843" max="3843" width="9.7109375" style="1" customWidth="1"/>
    <col min="3844" max="3844" width="9.28515625" style="1" customWidth="1"/>
    <col min="3845" max="4095" width="9.140625" style="1"/>
    <col min="4096" max="4096" width="5" style="1" customWidth="1"/>
    <col min="4097" max="4097" width="70.42578125" style="1" customWidth="1"/>
    <col min="4098" max="4098" width="10.7109375" style="1" customWidth="1"/>
    <col min="4099" max="4099" width="9.7109375" style="1" customWidth="1"/>
    <col min="4100" max="4100" width="9.28515625" style="1" customWidth="1"/>
    <col min="4101" max="4351" width="9.140625" style="1"/>
    <col min="4352" max="4352" width="5" style="1" customWidth="1"/>
    <col min="4353" max="4353" width="70.42578125" style="1" customWidth="1"/>
    <col min="4354" max="4354" width="10.7109375" style="1" customWidth="1"/>
    <col min="4355" max="4355" width="9.7109375" style="1" customWidth="1"/>
    <col min="4356" max="4356" width="9.28515625" style="1" customWidth="1"/>
    <col min="4357" max="4607" width="9.140625" style="1"/>
    <col min="4608" max="4608" width="5" style="1" customWidth="1"/>
    <col min="4609" max="4609" width="70.42578125" style="1" customWidth="1"/>
    <col min="4610" max="4610" width="10.7109375" style="1" customWidth="1"/>
    <col min="4611" max="4611" width="9.7109375" style="1" customWidth="1"/>
    <col min="4612" max="4612" width="9.28515625" style="1" customWidth="1"/>
    <col min="4613" max="4863" width="9.140625" style="1"/>
    <col min="4864" max="4864" width="5" style="1" customWidth="1"/>
    <col min="4865" max="4865" width="70.42578125" style="1" customWidth="1"/>
    <col min="4866" max="4866" width="10.7109375" style="1" customWidth="1"/>
    <col min="4867" max="4867" width="9.7109375" style="1" customWidth="1"/>
    <col min="4868" max="4868" width="9.28515625" style="1" customWidth="1"/>
    <col min="4869" max="5119" width="9.140625" style="1"/>
    <col min="5120" max="5120" width="5" style="1" customWidth="1"/>
    <col min="5121" max="5121" width="70.42578125" style="1" customWidth="1"/>
    <col min="5122" max="5122" width="10.7109375" style="1" customWidth="1"/>
    <col min="5123" max="5123" width="9.7109375" style="1" customWidth="1"/>
    <col min="5124" max="5124" width="9.28515625" style="1" customWidth="1"/>
    <col min="5125" max="5375" width="9.140625" style="1"/>
    <col min="5376" max="5376" width="5" style="1" customWidth="1"/>
    <col min="5377" max="5377" width="70.42578125" style="1" customWidth="1"/>
    <col min="5378" max="5378" width="10.7109375" style="1" customWidth="1"/>
    <col min="5379" max="5379" width="9.7109375" style="1" customWidth="1"/>
    <col min="5380" max="5380" width="9.28515625" style="1" customWidth="1"/>
    <col min="5381" max="5631" width="9.140625" style="1"/>
    <col min="5632" max="5632" width="5" style="1" customWidth="1"/>
    <col min="5633" max="5633" width="70.42578125" style="1" customWidth="1"/>
    <col min="5634" max="5634" width="10.7109375" style="1" customWidth="1"/>
    <col min="5635" max="5635" width="9.7109375" style="1" customWidth="1"/>
    <col min="5636" max="5636" width="9.28515625" style="1" customWidth="1"/>
    <col min="5637" max="5887" width="9.140625" style="1"/>
    <col min="5888" max="5888" width="5" style="1" customWidth="1"/>
    <col min="5889" max="5889" width="70.42578125" style="1" customWidth="1"/>
    <col min="5890" max="5890" width="10.7109375" style="1" customWidth="1"/>
    <col min="5891" max="5891" width="9.7109375" style="1" customWidth="1"/>
    <col min="5892" max="5892" width="9.28515625" style="1" customWidth="1"/>
    <col min="5893" max="6143" width="9.140625" style="1"/>
    <col min="6144" max="6144" width="5" style="1" customWidth="1"/>
    <col min="6145" max="6145" width="70.42578125" style="1" customWidth="1"/>
    <col min="6146" max="6146" width="10.7109375" style="1" customWidth="1"/>
    <col min="6147" max="6147" width="9.7109375" style="1" customWidth="1"/>
    <col min="6148" max="6148" width="9.28515625" style="1" customWidth="1"/>
    <col min="6149" max="6399" width="9.140625" style="1"/>
    <col min="6400" max="6400" width="5" style="1" customWidth="1"/>
    <col min="6401" max="6401" width="70.42578125" style="1" customWidth="1"/>
    <col min="6402" max="6402" width="10.7109375" style="1" customWidth="1"/>
    <col min="6403" max="6403" width="9.7109375" style="1" customWidth="1"/>
    <col min="6404" max="6404" width="9.28515625" style="1" customWidth="1"/>
    <col min="6405" max="6655" width="9.140625" style="1"/>
    <col min="6656" max="6656" width="5" style="1" customWidth="1"/>
    <col min="6657" max="6657" width="70.42578125" style="1" customWidth="1"/>
    <col min="6658" max="6658" width="10.7109375" style="1" customWidth="1"/>
    <col min="6659" max="6659" width="9.7109375" style="1" customWidth="1"/>
    <col min="6660" max="6660" width="9.28515625" style="1" customWidth="1"/>
    <col min="6661" max="6911" width="9.140625" style="1"/>
    <col min="6912" max="6912" width="5" style="1" customWidth="1"/>
    <col min="6913" max="6913" width="70.42578125" style="1" customWidth="1"/>
    <col min="6914" max="6914" width="10.7109375" style="1" customWidth="1"/>
    <col min="6915" max="6915" width="9.7109375" style="1" customWidth="1"/>
    <col min="6916" max="6916" width="9.28515625" style="1" customWidth="1"/>
    <col min="6917" max="7167" width="9.140625" style="1"/>
    <col min="7168" max="7168" width="5" style="1" customWidth="1"/>
    <col min="7169" max="7169" width="70.42578125" style="1" customWidth="1"/>
    <col min="7170" max="7170" width="10.7109375" style="1" customWidth="1"/>
    <col min="7171" max="7171" width="9.7109375" style="1" customWidth="1"/>
    <col min="7172" max="7172" width="9.28515625" style="1" customWidth="1"/>
    <col min="7173" max="7423" width="9.140625" style="1"/>
    <col min="7424" max="7424" width="5" style="1" customWidth="1"/>
    <col min="7425" max="7425" width="70.42578125" style="1" customWidth="1"/>
    <col min="7426" max="7426" width="10.7109375" style="1" customWidth="1"/>
    <col min="7427" max="7427" width="9.7109375" style="1" customWidth="1"/>
    <col min="7428" max="7428" width="9.28515625" style="1" customWidth="1"/>
    <col min="7429" max="7679" width="9.140625" style="1"/>
    <col min="7680" max="7680" width="5" style="1" customWidth="1"/>
    <col min="7681" max="7681" width="70.42578125" style="1" customWidth="1"/>
    <col min="7682" max="7682" width="10.7109375" style="1" customWidth="1"/>
    <col min="7683" max="7683" width="9.7109375" style="1" customWidth="1"/>
    <col min="7684" max="7684" width="9.28515625" style="1" customWidth="1"/>
    <col min="7685" max="7935" width="9.140625" style="1"/>
    <col min="7936" max="7936" width="5" style="1" customWidth="1"/>
    <col min="7937" max="7937" width="70.42578125" style="1" customWidth="1"/>
    <col min="7938" max="7938" width="10.7109375" style="1" customWidth="1"/>
    <col min="7939" max="7939" width="9.7109375" style="1" customWidth="1"/>
    <col min="7940" max="7940" width="9.28515625" style="1" customWidth="1"/>
    <col min="7941" max="8191" width="9.140625" style="1"/>
    <col min="8192" max="8192" width="5" style="1" customWidth="1"/>
    <col min="8193" max="8193" width="70.42578125" style="1" customWidth="1"/>
    <col min="8194" max="8194" width="10.7109375" style="1" customWidth="1"/>
    <col min="8195" max="8195" width="9.7109375" style="1" customWidth="1"/>
    <col min="8196" max="8196" width="9.28515625" style="1" customWidth="1"/>
    <col min="8197" max="8447" width="9.140625" style="1"/>
    <col min="8448" max="8448" width="5" style="1" customWidth="1"/>
    <col min="8449" max="8449" width="70.42578125" style="1" customWidth="1"/>
    <col min="8450" max="8450" width="10.7109375" style="1" customWidth="1"/>
    <col min="8451" max="8451" width="9.7109375" style="1" customWidth="1"/>
    <col min="8452" max="8452" width="9.28515625" style="1" customWidth="1"/>
    <col min="8453" max="8703" width="9.140625" style="1"/>
    <col min="8704" max="8704" width="5" style="1" customWidth="1"/>
    <col min="8705" max="8705" width="70.42578125" style="1" customWidth="1"/>
    <col min="8706" max="8706" width="10.7109375" style="1" customWidth="1"/>
    <col min="8707" max="8707" width="9.7109375" style="1" customWidth="1"/>
    <col min="8708" max="8708" width="9.28515625" style="1" customWidth="1"/>
    <col min="8709" max="8959" width="9.140625" style="1"/>
    <col min="8960" max="8960" width="5" style="1" customWidth="1"/>
    <col min="8961" max="8961" width="70.42578125" style="1" customWidth="1"/>
    <col min="8962" max="8962" width="10.7109375" style="1" customWidth="1"/>
    <col min="8963" max="8963" width="9.7109375" style="1" customWidth="1"/>
    <col min="8964" max="8964" width="9.28515625" style="1" customWidth="1"/>
    <col min="8965" max="9215" width="9.140625" style="1"/>
    <col min="9216" max="9216" width="5" style="1" customWidth="1"/>
    <col min="9217" max="9217" width="70.42578125" style="1" customWidth="1"/>
    <col min="9218" max="9218" width="10.7109375" style="1" customWidth="1"/>
    <col min="9219" max="9219" width="9.7109375" style="1" customWidth="1"/>
    <col min="9220" max="9220" width="9.28515625" style="1" customWidth="1"/>
    <col min="9221" max="9471" width="9.140625" style="1"/>
    <col min="9472" max="9472" width="5" style="1" customWidth="1"/>
    <col min="9473" max="9473" width="70.42578125" style="1" customWidth="1"/>
    <col min="9474" max="9474" width="10.7109375" style="1" customWidth="1"/>
    <col min="9475" max="9475" width="9.7109375" style="1" customWidth="1"/>
    <col min="9476" max="9476" width="9.28515625" style="1" customWidth="1"/>
    <col min="9477" max="9727" width="9.140625" style="1"/>
    <col min="9728" max="9728" width="5" style="1" customWidth="1"/>
    <col min="9729" max="9729" width="70.42578125" style="1" customWidth="1"/>
    <col min="9730" max="9730" width="10.7109375" style="1" customWidth="1"/>
    <col min="9731" max="9731" width="9.7109375" style="1" customWidth="1"/>
    <col min="9732" max="9732" width="9.28515625" style="1" customWidth="1"/>
    <col min="9733" max="9983" width="9.140625" style="1"/>
    <col min="9984" max="9984" width="5" style="1" customWidth="1"/>
    <col min="9985" max="9985" width="70.42578125" style="1" customWidth="1"/>
    <col min="9986" max="9986" width="10.7109375" style="1" customWidth="1"/>
    <col min="9987" max="9987" width="9.7109375" style="1" customWidth="1"/>
    <col min="9988" max="9988" width="9.28515625" style="1" customWidth="1"/>
    <col min="9989" max="10239" width="9.140625" style="1"/>
    <col min="10240" max="10240" width="5" style="1" customWidth="1"/>
    <col min="10241" max="10241" width="70.42578125" style="1" customWidth="1"/>
    <col min="10242" max="10242" width="10.7109375" style="1" customWidth="1"/>
    <col min="10243" max="10243" width="9.7109375" style="1" customWidth="1"/>
    <col min="10244" max="10244" width="9.28515625" style="1" customWidth="1"/>
    <col min="10245" max="10495" width="9.140625" style="1"/>
    <col min="10496" max="10496" width="5" style="1" customWidth="1"/>
    <col min="10497" max="10497" width="70.42578125" style="1" customWidth="1"/>
    <col min="10498" max="10498" width="10.7109375" style="1" customWidth="1"/>
    <col min="10499" max="10499" width="9.7109375" style="1" customWidth="1"/>
    <col min="10500" max="10500" width="9.28515625" style="1" customWidth="1"/>
    <col min="10501" max="10751" width="9.140625" style="1"/>
    <col min="10752" max="10752" width="5" style="1" customWidth="1"/>
    <col min="10753" max="10753" width="70.42578125" style="1" customWidth="1"/>
    <col min="10754" max="10754" width="10.7109375" style="1" customWidth="1"/>
    <col min="10755" max="10755" width="9.7109375" style="1" customWidth="1"/>
    <col min="10756" max="10756" width="9.28515625" style="1" customWidth="1"/>
    <col min="10757" max="11007" width="9.140625" style="1"/>
    <col min="11008" max="11008" width="5" style="1" customWidth="1"/>
    <col min="11009" max="11009" width="70.42578125" style="1" customWidth="1"/>
    <col min="11010" max="11010" width="10.7109375" style="1" customWidth="1"/>
    <col min="11011" max="11011" width="9.7109375" style="1" customWidth="1"/>
    <col min="11012" max="11012" width="9.28515625" style="1" customWidth="1"/>
    <col min="11013" max="11263" width="9.140625" style="1"/>
    <col min="11264" max="11264" width="5" style="1" customWidth="1"/>
    <col min="11265" max="11265" width="70.42578125" style="1" customWidth="1"/>
    <col min="11266" max="11266" width="10.7109375" style="1" customWidth="1"/>
    <col min="11267" max="11267" width="9.7109375" style="1" customWidth="1"/>
    <col min="11268" max="11268" width="9.28515625" style="1" customWidth="1"/>
    <col min="11269" max="11519" width="9.140625" style="1"/>
    <col min="11520" max="11520" width="5" style="1" customWidth="1"/>
    <col min="11521" max="11521" width="70.42578125" style="1" customWidth="1"/>
    <col min="11522" max="11522" width="10.7109375" style="1" customWidth="1"/>
    <col min="11523" max="11523" width="9.7109375" style="1" customWidth="1"/>
    <col min="11524" max="11524" width="9.28515625" style="1" customWidth="1"/>
    <col min="11525" max="11775" width="9.140625" style="1"/>
    <col min="11776" max="11776" width="5" style="1" customWidth="1"/>
    <col min="11777" max="11777" width="70.42578125" style="1" customWidth="1"/>
    <col min="11778" max="11778" width="10.7109375" style="1" customWidth="1"/>
    <col min="11779" max="11779" width="9.7109375" style="1" customWidth="1"/>
    <col min="11780" max="11780" width="9.28515625" style="1" customWidth="1"/>
    <col min="11781" max="12031" width="9.140625" style="1"/>
    <col min="12032" max="12032" width="5" style="1" customWidth="1"/>
    <col min="12033" max="12033" width="70.42578125" style="1" customWidth="1"/>
    <col min="12034" max="12034" width="10.7109375" style="1" customWidth="1"/>
    <col min="12035" max="12035" width="9.7109375" style="1" customWidth="1"/>
    <col min="12036" max="12036" width="9.28515625" style="1" customWidth="1"/>
    <col min="12037" max="12287" width="9.140625" style="1"/>
    <col min="12288" max="12288" width="5" style="1" customWidth="1"/>
    <col min="12289" max="12289" width="70.42578125" style="1" customWidth="1"/>
    <col min="12290" max="12290" width="10.7109375" style="1" customWidth="1"/>
    <col min="12291" max="12291" width="9.7109375" style="1" customWidth="1"/>
    <col min="12292" max="12292" width="9.28515625" style="1" customWidth="1"/>
    <col min="12293" max="12543" width="9.140625" style="1"/>
    <col min="12544" max="12544" width="5" style="1" customWidth="1"/>
    <col min="12545" max="12545" width="70.42578125" style="1" customWidth="1"/>
    <col min="12546" max="12546" width="10.7109375" style="1" customWidth="1"/>
    <col min="12547" max="12547" width="9.7109375" style="1" customWidth="1"/>
    <col min="12548" max="12548" width="9.28515625" style="1" customWidth="1"/>
    <col min="12549" max="12799" width="9.140625" style="1"/>
    <col min="12800" max="12800" width="5" style="1" customWidth="1"/>
    <col min="12801" max="12801" width="70.42578125" style="1" customWidth="1"/>
    <col min="12802" max="12802" width="10.7109375" style="1" customWidth="1"/>
    <col min="12803" max="12803" width="9.7109375" style="1" customWidth="1"/>
    <col min="12804" max="12804" width="9.28515625" style="1" customWidth="1"/>
    <col min="12805" max="13055" width="9.140625" style="1"/>
    <col min="13056" max="13056" width="5" style="1" customWidth="1"/>
    <col min="13057" max="13057" width="70.42578125" style="1" customWidth="1"/>
    <col min="13058" max="13058" width="10.7109375" style="1" customWidth="1"/>
    <col min="13059" max="13059" width="9.7109375" style="1" customWidth="1"/>
    <col min="13060" max="13060" width="9.28515625" style="1" customWidth="1"/>
    <col min="13061" max="13311" width="9.140625" style="1"/>
    <col min="13312" max="13312" width="5" style="1" customWidth="1"/>
    <col min="13313" max="13313" width="70.42578125" style="1" customWidth="1"/>
    <col min="13314" max="13314" width="10.7109375" style="1" customWidth="1"/>
    <col min="13315" max="13315" width="9.7109375" style="1" customWidth="1"/>
    <col min="13316" max="13316" width="9.28515625" style="1" customWidth="1"/>
    <col min="13317" max="13567" width="9.140625" style="1"/>
    <col min="13568" max="13568" width="5" style="1" customWidth="1"/>
    <col min="13569" max="13569" width="70.42578125" style="1" customWidth="1"/>
    <col min="13570" max="13570" width="10.7109375" style="1" customWidth="1"/>
    <col min="13571" max="13571" width="9.7109375" style="1" customWidth="1"/>
    <col min="13572" max="13572" width="9.28515625" style="1" customWidth="1"/>
    <col min="13573" max="13823" width="9.140625" style="1"/>
    <col min="13824" max="13824" width="5" style="1" customWidth="1"/>
    <col min="13825" max="13825" width="70.42578125" style="1" customWidth="1"/>
    <col min="13826" max="13826" width="10.7109375" style="1" customWidth="1"/>
    <col min="13827" max="13827" width="9.7109375" style="1" customWidth="1"/>
    <col min="13828" max="13828" width="9.28515625" style="1" customWidth="1"/>
    <col min="13829" max="14079" width="9.140625" style="1"/>
    <col min="14080" max="14080" width="5" style="1" customWidth="1"/>
    <col min="14081" max="14081" width="70.42578125" style="1" customWidth="1"/>
    <col min="14082" max="14082" width="10.7109375" style="1" customWidth="1"/>
    <col min="14083" max="14083" width="9.7109375" style="1" customWidth="1"/>
    <col min="14084" max="14084" width="9.28515625" style="1" customWidth="1"/>
    <col min="14085" max="14335" width="9.140625" style="1"/>
    <col min="14336" max="14336" width="5" style="1" customWidth="1"/>
    <col min="14337" max="14337" width="70.42578125" style="1" customWidth="1"/>
    <col min="14338" max="14338" width="10.7109375" style="1" customWidth="1"/>
    <col min="14339" max="14339" width="9.7109375" style="1" customWidth="1"/>
    <col min="14340" max="14340" width="9.28515625" style="1" customWidth="1"/>
    <col min="14341" max="14591" width="9.140625" style="1"/>
    <col min="14592" max="14592" width="5" style="1" customWidth="1"/>
    <col min="14593" max="14593" width="70.42578125" style="1" customWidth="1"/>
    <col min="14594" max="14594" width="10.7109375" style="1" customWidth="1"/>
    <col min="14595" max="14595" width="9.7109375" style="1" customWidth="1"/>
    <col min="14596" max="14596" width="9.28515625" style="1" customWidth="1"/>
    <col min="14597" max="14847" width="9.140625" style="1"/>
    <col min="14848" max="14848" width="5" style="1" customWidth="1"/>
    <col min="14849" max="14849" width="70.42578125" style="1" customWidth="1"/>
    <col min="14850" max="14850" width="10.7109375" style="1" customWidth="1"/>
    <col min="14851" max="14851" width="9.7109375" style="1" customWidth="1"/>
    <col min="14852" max="14852" width="9.28515625" style="1" customWidth="1"/>
    <col min="14853" max="15103" width="9.140625" style="1"/>
    <col min="15104" max="15104" width="5" style="1" customWidth="1"/>
    <col min="15105" max="15105" width="70.42578125" style="1" customWidth="1"/>
    <col min="15106" max="15106" width="10.7109375" style="1" customWidth="1"/>
    <col min="15107" max="15107" width="9.7109375" style="1" customWidth="1"/>
    <col min="15108" max="15108" width="9.28515625" style="1" customWidth="1"/>
    <col min="15109" max="15359" width="9.140625" style="1"/>
    <col min="15360" max="15360" width="5" style="1" customWidth="1"/>
    <col min="15361" max="15361" width="70.42578125" style="1" customWidth="1"/>
    <col min="15362" max="15362" width="10.7109375" style="1" customWidth="1"/>
    <col min="15363" max="15363" width="9.7109375" style="1" customWidth="1"/>
    <col min="15364" max="15364" width="9.28515625" style="1" customWidth="1"/>
    <col min="15365" max="15615" width="9.140625" style="1"/>
    <col min="15616" max="15616" width="5" style="1" customWidth="1"/>
    <col min="15617" max="15617" width="70.42578125" style="1" customWidth="1"/>
    <col min="15618" max="15618" width="10.7109375" style="1" customWidth="1"/>
    <col min="15619" max="15619" width="9.7109375" style="1" customWidth="1"/>
    <col min="15620" max="15620" width="9.28515625" style="1" customWidth="1"/>
    <col min="15621" max="15871" width="9.140625" style="1"/>
    <col min="15872" max="15872" width="5" style="1" customWidth="1"/>
    <col min="15873" max="15873" width="70.42578125" style="1" customWidth="1"/>
    <col min="15874" max="15874" width="10.7109375" style="1" customWidth="1"/>
    <col min="15875" max="15875" width="9.7109375" style="1" customWidth="1"/>
    <col min="15876" max="15876" width="9.28515625" style="1" customWidth="1"/>
    <col min="15877" max="16127" width="9.140625" style="1"/>
    <col min="16128" max="16128" width="5" style="1" customWidth="1"/>
    <col min="16129" max="16129" width="70.42578125" style="1" customWidth="1"/>
    <col min="16130" max="16130" width="10.7109375" style="1" customWidth="1"/>
    <col min="16131" max="16131" width="9.7109375" style="1" customWidth="1"/>
    <col min="16132" max="16132" width="9.28515625" style="1" customWidth="1"/>
    <col min="16133" max="16384" width="9.140625" style="1"/>
  </cols>
  <sheetData>
    <row r="1" spans="1:7" ht="15.75" x14ac:dyDescent="0.25">
      <c r="B1" s="278" t="s">
        <v>580</v>
      </c>
      <c r="C1" s="278"/>
      <c r="D1" s="278"/>
      <c r="E1" s="278"/>
      <c r="F1" s="278"/>
    </row>
    <row r="2" spans="1:7" ht="15.75" x14ac:dyDescent="0.25">
      <c r="B2" s="278" t="s">
        <v>545</v>
      </c>
      <c r="C2" s="278"/>
      <c r="D2" s="278"/>
      <c r="E2" s="278"/>
      <c r="F2" s="278"/>
    </row>
    <row r="3" spans="1:7" ht="15.75" x14ac:dyDescent="0.25">
      <c r="B3" s="136"/>
      <c r="C3" s="136"/>
      <c r="D3" s="143"/>
      <c r="E3" s="136"/>
      <c r="F3" s="136"/>
      <c r="G3" s="247"/>
    </row>
    <row r="4" spans="1:7" x14ac:dyDescent="0.25">
      <c r="B4" s="112"/>
      <c r="C4" s="137"/>
      <c r="D4" s="147"/>
      <c r="E4" s="279" t="s">
        <v>472</v>
      </c>
      <c r="F4" s="279"/>
    </row>
    <row r="5" spans="1:7" x14ac:dyDescent="0.25">
      <c r="A5" s="3"/>
      <c r="B5" s="2" t="s">
        <v>2</v>
      </c>
      <c r="C5" s="113" t="s">
        <v>3</v>
      </c>
      <c r="D5" s="185" t="s">
        <v>4</v>
      </c>
      <c r="E5" s="141" t="s">
        <v>5</v>
      </c>
      <c r="F5" s="141" t="s">
        <v>6</v>
      </c>
      <c r="G5" s="141" t="s">
        <v>7</v>
      </c>
    </row>
    <row r="6" spans="1:7" ht="25.5" x14ac:dyDescent="0.25">
      <c r="A6" s="3"/>
      <c r="B6" s="114" t="s">
        <v>10</v>
      </c>
      <c r="C6" s="5" t="s">
        <v>223</v>
      </c>
      <c r="D6" s="183" t="s">
        <v>577</v>
      </c>
      <c r="E6" s="184" t="s">
        <v>537</v>
      </c>
      <c r="F6" s="184" t="s">
        <v>567</v>
      </c>
      <c r="G6" s="184" t="s">
        <v>578</v>
      </c>
    </row>
    <row r="7" spans="1:7" x14ac:dyDescent="0.25">
      <c r="A7" s="3" t="s">
        <v>18</v>
      </c>
      <c r="B7" s="115" t="s">
        <v>19</v>
      </c>
      <c r="C7" s="12" t="s">
        <v>20</v>
      </c>
      <c r="D7" s="203">
        <v>27242</v>
      </c>
      <c r="E7" s="187">
        <v>25520</v>
      </c>
      <c r="F7" s="187">
        <v>26541</v>
      </c>
      <c r="G7" s="187">
        <v>28430</v>
      </c>
    </row>
    <row r="8" spans="1:7" x14ac:dyDescent="0.25">
      <c r="A8" s="3" t="s">
        <v>12</v>
      </c>
      <c r="B8" s="116" t="s">
        <v>21</v>
      </c>
      <c r="C8" s="12" t="s">
        <v>22</v>
      </c>
      <c r="D8" s="203">
        <v>5545</v>
      </c>
      <c r="E8" s="187">
        <v>5266</v>
      </c>
      <c r="F8" s="187">
        <v>5477</v>
      </c>
      <c r="G8" s="187">
        <v>5696</v>
      </c>
    </row>
    <row r="9" spans="1:7" x14ac:dyDescent="0.25">
      <c r="A9" s="3" t="s">
        <v>15</v>
      </c>
      <c r="B9" s="116" t="s">
        <v>38</v>
      </c>
      <c r="C9" s="12" t="s">
        <v>39</v>
      </c>
      <c r="D9" s="203">
        <v>52712</v>
      </c>
      <c r="E9" s="187">
        <v>58219</v>
      </c>
      <c r="F9" s="187">
        <v>62540</v>
      </c>
      <c r="G9" s="187">
        <v>65042</v>
      </c>
    </row>
    <row r="10" spans="1:7" x14ac:dyDescent="0.25">
      <c r="A10" s="3" t="s">
        <v>40</v>
      </c>
      <c r="B10" s="124" t="s">
        <v>41</v>
      </c>
      <c r="C10" s="8" t="s">
        <v>42</v>
      </c>
      <c r="D10" s="203"/>
      <c r="E10" s="187"/>
      <c r="F10" s="187"/>
      <c r="G10" s="187"/>
    </row>
    <row r="11" spans="1:7" x14ac:dyDescent="0.25">
      <c r="A11" s="3" t="s">
        <v>43</v>
      </c>
      <c r="B11" s="124" t="s">
        <v>44</v>
      </c>
      <c r="C11" s="8" t="s">
        <v>45</v>
      </c>
      <c r="D11" s="203">
        <v>176</v>
      </c>
      <c r="E11" s="187"/>
      <c r="F11" s="187"/>
      <c r="G11" s="187"/>
    </row>
    <row r="12" spans="1:7" x14ac:dyDescent="0.25">
      <c r="A12" s="3" t="s">
        <v>23</v>
      </c>
      <c r="B12" s="142" t="s">
        <v>46</v>
      </c>
      <c r="C12" s="8" t="s">
        <v>47</v>
      </c>
      <c r="D12" s="203"/>
      <c r="E12" s="187"/>
      <c r="F12" s="187"/>
      <c r="G12" s="187"/>
    </row>
    <row r="13" spans="1:7" x14ac:dyDescent="0.25">
      <c r="A13" s="3" t="s">
        <v>26</v>
      </c>
      <c r="B13" s="142" t="s">
        <v>48</v>
      </c>
      <c r="C13" s="8" t="s">
        <v>49</v>
      </c>
      <c r="D13" s="203"/>
      <c r="E13" s="187"/>
      <c r="F13" s="187"/>
      <c r="G13" s="187"/>
    </row>
    <row r="14" spans="1:7" x14ac:dyDescent="0.25">
      <c r="A14" s="3" t="s">
        <v>29</v>
      </c>
      <c r="B14" s="142" t="s">
        <v>50</v>
      </c>
      <c r="C14" s="8" t="s">
        <v>51</v>
      </c>
      <c r="D14" s="203"/>
      <c r="E14" s="187"/>
      <c r="F14" s="187"/>
      <c r="G14" s="187"/>
    </row>
    <row r="15" spans="1:7" x14ac:dyDescent="0.25">
      <c r="A15" s="3" t="s">
        <v>32</v>
      </c>
      <c r="B15" s="124" t="s">
        <v>52</v>
      </c>
      <c r="C15" s="8" t="s">
        <v>53</v>
      </c>
      <c r="D15" s="203"/>
      <c r="E15" s="187"/>
      <c r="F15" s="187"/>
      <c r="G15" s="187"/>
    </row>
    <row r="16" spans="1:7" x14ac:dyDescent="0.25">
      <c r="A16" s="3" t="s">
        <v>35</v>
      </c>
      <c r="B16" s="124" t="s">
        <v>54</v>
      </c>
      <c r="C16" s="8" t="s">
        <v>55</v>
      </c>
      <c r="D16" s="203"/>
      <c r="E16" s="187"/>
      <c r="F16" s="187"/>
      <c r="G16" s="187"/>
    </row>
    <row r="17" spans="1:7" x14ac:dyDescent="0.25">
      <c r="A17" s="3" t="s">
        <v>56</v>
      </c>
      <c r="B17" s="124" t="s">
        <v>57</v>
      </c>
      <c r="C17" s="8" t="s">
        <v>58</v>
      </c>
      <c r="D17" s="203">
        <v>4160</v>
      </c>
      <c r="E17" s="187">
        <v>3760</v>
      </c>
      <c r="F17" s="187">
        <v>3760</v>
      </c>
      <c r="G17" s="187">
        <v>3760</v>
      </c>
    </row>
    <row r="18" spans="1:7" x14ac:dyDescent="0.25">
      <c r="A18" s="3" t="s">
        <v>59</v>
      </c>
      <c r="B18" s="117" t="s">
        <v>60</v>
      </c>
      <c r="C18" s="12" t="s">
        <v>61</v>
      </c>
      <c r="D18" s="195">
        <f>SUM(D10:D17)</f>
        <v>4336</v>
      </c>
      <c r="E18" s="187">
        <f>SUM(E10:E17)</f>
        <v>3760</v>
      </c>
      <c r="F18" s="187">
        <f>SUM(F10:F17)</f>
        <v>3760</v>
      </c>
      <c r="G18" s="187">
        <f>SUM(G10:G17)</f>
        <v>3760</v>
      </c>
    </row>
    <row r="19" spans="1:7" x14ac:dyDescent="0.25">
      <c r="A19" s="3" t="s">
        <v>62</v>
      </c>
      <c r="B19" s="118" t="s">
        <v>538</v>
      </c>
      <c r="C19" s="8" t="s">
        <v>539</v>
      </c>
      <c r="D19" s="195">
        <v>730</v>
      </c>
      <c r="E19" s="187"/>
      <c r="F19" s="187"/>
      <c r="G19" s="187"/>
    </row>
    <row r="20" spans="1:7" x14ac:dyDescent="0.25">
      <c r="A20" s="3" t="s">
        <v>65</v>
      </c>
      <c r="B20" s="118" t="s">
        <v>78</v>
      </c>
      <c r="C20" s="8" t="s">
        <v>79</v>
      </c>
      <c r="D20" s="195">
        <v>97680</v>
      </c>
      <c r="E20" s="187">
        <v>102218</v>
      </c>
      <c r="F20" s="187">
        <v>94703</v>
      </c>
      <c r="G20" s="187"/>
    </row>
    <row r="21" spans="1:7" x14ac:dyDescent="0.25">
      <c r="A21" s="3" t="s">
        <v>68</v>
      </c>
      <c r="B21" s="118" t="s">
        <v>84</v>
      </c>
      <c r="C21" s="8" t="s">
        <v>85</v>
      </c>
      <c r="D21" s="246">
        <v>14268</v>
      </c>
      <c r="E21" s="187"/>
      <c r="F21" s="187"/>
      <c r="G21" s="187"/>
    </row>
    <row r="22" spans="1:7" x14ac:dyDescent="0.25">
      <c r="A22" s="3" t="s">
        <v>71</v>
      </c>
      <c r="B22" s="118" t="s">
        <v>456</v>
      </c>
      <c r="C22" s="8" t="s">
        <v>95</v>
      </c>
      <c r="D22" s="203"/>
      <c r="E22" s="187">
        <v>7142</v>
      </c>
      <c r="F22" s="187">
        <v>13601</v>
      </c>
      <c r="G22" s="187"/>
    </row>
    <row r="23" spans="1:7" x14ac:dyDescent="0.25">
      <c r="A23" s="3" t="s">
        <v>74</v>
      </c>
      <c r="B23" s="119" t="s">
        <v>540</v>
      </c>
      <c r="C23" s="8" t="s">
        <v>516</v>
      </c>
      <c r="D23" s="246"/>
      <c r="E23" s="187">
        <v>91381</v>
      </c>
      <c r="F23" s="187">
        <v>95392</v>
      </c>
      <c r="G23" s="187">
        <v>109108</v>
      </c>
    </row>
    <row r="24" spans="1:7" x14ac:dyDescent="0.25">
      <c r="A24" s="3" t="s">
        <v>77</v>
      </c>
      <c r="B24" s="117" t="s">
        <v>98</v>
      </c>
      <c r="C24" s="12" t="s">
        <v>99</v>
      </c>
      <c r="D24" s="195">
        <f>SUM(D19:D23)</f>
        <v>112678</v>
      </c>
      <c r="E24" s="222">
        <f>SUM(E20,E21,E22:E23)</f>
        <v>200741</v>
      </c>
      <c r="F24" s="222">
        <f>SUM(F20,F21,F22:F23)</f>
        <v>203696</v>
      </c>
      <c r="G24" s="222">
        <f>SUM(G20,G21,G22:G23)</f>
        <v>109108</v>
      </c>
    </row>
    <row r="25" spans="1:7" ht="15.75" x14ac:dyDescent="0.25">
      <c r="A25" s="3" t="s">
        <v>80</v>
      </c>
      <c r="B25" s="120" t="s">
        <v>101</v>
      </c>
      <c r="C25" s="20"/>
      <c r="D25" s="223">
        <f>SUM(D7,D8,D9,D18,D24)</f>
        <v>202513</v>
      </c>
      <c r="E25" s="224">
        <f>SUM(E24+E18+E9+E8+E7)</f>
        <v>293506</v>
      </c>
      <c r="F25" s="224">
        <f>SUM(F24+F18+F9+F8+F7)</f>
        <v>302014</v>
      </c>
      <c r="G25" s="224">
        <f>SUM(G24+G18+G9+G8+G7)</f>
        <v>212036</v>
      </c>
    </row>
    <row r="26" spans="1:7" x14ac:dyDescent="0.25">
      <c r="A26" s="3" t="s">
        <v>83</v>
      </c>
      <c r="B26" s="121" t="s">
        <v>103</v>
      </c>
      <c r="C26" s="8" t="s">
        <v>104</v>
      </c>
      <c r="D26" s="203">
        <v>1576</v>
      </c>
      <c r="E26" s="221"/>
      <c r="F26" s="222"/>
      <c r="G26" s="222"/>
    </row>
    <row r="27" spans="1:7" x14ac:dyDescent="0.25">
      <c r="A27" s="3" t="s">
        <v>86</v>
      </c>
      <c r="B27" s="121" t="s">
        <v>106</v>
      </c>
      <c r="C27" s="8" t="s">
        <v>107</v>
      </c>
      <c r="D27" s="203">
        <v>413</v>
      </c>
      <c r="E27" s="221">
        <v>203798</v>
      </c>
      <c r="F27" s="222"/>
      <c r="G27" s="222"/>
    </row>
    <row r="28" spans="1:7" x14ac:dyDescent="0.25">
      <c r="A28" s="3" t="s">
        <v>89</v>
      </c>
      <c r="B28" s="121" t="s">
        <v>109</v>
      </c>
      <c r="C28" s="8" t="s">
        <v>110</v>
      </c>
      <c r="D28" s="203">
        <v>1104</v>
      </c>
      <c r="E28" s="221">
        <v>1095</v>
      </c>
      <c r="F28" s="222"/>
      <c r="G28" s="222"/>
    </row>
    <row r="29" spans="1:7" x14ac:dyDescent="0.25">
      <c r="A29" s="3" t="s">
        <v>92</v>
      </c>
      <c r="B29" s="121" t="s">
        <v>112</v>
      </c>
      <c r="C29" s="8" t="s">
        <v>113</v>
      </c>
      <c r="D29" s="203">
        <v>775</v>
      </c>
      <c r="E29" s="221">
        <v>2573</v>
      </c>
      <c r="F29" s="222"/>
      <c r="G29" s="222"/>
    </row>
    <row r="30" spans="1:7" x14ac:dyDescent="0.25">
      <c r="A30" s="3" t="s">
        <v>94</v>
      </c>
      <c r="B30" s="122" t="s">
        <v>115</v>
      </c>
      <c r="C30" s="8" t="s">
        <v>116</v>
      </c>
      <c r="D30" s="203"/>
      <c r="E30" s="221"/>
      <c r="F30" s="222"/>
      <c r="G30" s="222"/>
    </row>
    <row r="31" spans="1:7" x14ac:dyDescent="0.25">
      <c r="A31" s="3" t="s">
        <v>96</v>
      </c>
      <c r="B31" s="122" t="s">
        <v>118</v>
      </c>
      <c r="C31" s="8" t="s">
        <v>119</v>
      </c>
      <c r="D31" s="203"/>
      <c r="E31" s="221"/>
      <c r="F31" s="222"/>
      <c r="G31" s="222"/>
    </row>
    <row r="32" spans="1:7" x14ac:dyDescent="0.25">
      <c r="A32" s="3" t="s">
        <v>97</v>
      </c>
      <c r="B32" s="122" t="s">
        <v>121</v>
      </c>
      <c r="C32" s="8" t="s">
        <v>122</v>
      </c>
      <c r="D32" s="203">
        <v>629</v>
      </c>
      <c r="E32" s="221">
        <v>55761</v>
      </c>
      <c r="F32" s="222"/>
      <c r="G32" s="222"/>
    </row>
    <row r="33" spans="1:7" x14ac:dyDescent="0.25">
      <c r="A33" s="3" t="s">
        <v>100</v>
      </c>
      <c r="B33" s="123" t="s">
        <v>124</v>
      </c>
      <c r="C33" s="12" t="s">
        <v>125</v>
      </c>
      <c r="D33" s="195">
        <f>SUM(D26:D32)</f>
        <v>4497</v>
      </c>
      <c r="E33" s="222">
        <f t="shared" ref="E33:F33" si="0">SUM(E26:E32)</f>
        <v>263227</v>
      </c>
      <c r="F33" s="222">
        <v>7568</v>
      </c>
      <c r="G33" s="222">
        <v>3302</v>
      </c>
    </row>
    <row r="34" spans="1:7" x14ac:dyDescent="0.25">
      <c r="A34" s="3" t="s">
        <v>102</v>
      </c>
      <c r="B34" s="124" t="s">
        <v>127</v>
      </c>
      <c r="C34" s="8" t="s">
        <v>128</v>
      </c>
      <c r="D34" s="203">
        <v>31566</v>
      </c>
      <c r="E34" s="221">
        <v>5976</v>
      </c>
      <c r="F34" s="222"/>
      <c r="G34" s="222"/>
    </row>
    <row r="35" spans="1:7" x14ac:dyDescent="0.25">
      <c r="A35" s="3" t="s">
        <v>105</v>
      </c>
      <c r="B35" s="124" t="s">
        <v>130</v>
      </c>
      <c r="C35" s="8" t="s">
        <v>131</v>
      </c>
      <c r="D35" s="203"/>
      <c r="E35" s="221"/>
      <c r="F35" s="222"/>
      <c r="G35" s="222"/>
    </row>
    <row r="36" spans="1:7" x14ac:dyDescent="0.25">
      <c r="A36" s="3" t="s">
        <v>108</v>
      </c>
      <c r="B36" s="124" t="s">
        <v>133</v>
      </c>
      <c r="C36" s="8" t="s">
        <v>134</v>
      </c>
      <c r="D36" s="203">
        <v>438</v>
      </c>
      <c r="E36" s="221"/>
      <c r="F36" s="222"/>
      <c r="G36" s="222"/>
    </row>
    <row r="37" spans="1:7" x14ac:dyDescent="0.25">
      <c r="A37" s="3" t="s">
        <v>111</v>
      </c>
      <c r="B37" s="124" t="s">
        <v>136</v>
      </c>
      <c r="C37" s="8" t="s">
        <v>137</v>
      </c>
      <c r="D37" s="203">
        <v>3064</v>
      </c>
      <c r="E37" s="221">
        <v>1615</v>
      </c>
      <c r="F37" s="222"/>
      <c r="G37" s="222"/>
    </row>
    <row r="38" spans="1:7" x14ac:dyDescent="0.25">
      <c r="A38" s="3" t="s">
        <v>114</v>
      </c>
      <c r="B38" s="117" t="s">
        <v>139</v>
      </c>
      <c r="C38" s="12" t="s">
        <v>140</v>
      </c>
      <c r="D38" s="195">
        <f>SUM(D34:D37)</f>
        <v>35068</v>
      </c>
      <c r="E38" s="222">
        <f t="shared" ref="E38:F38" si="1">SUM(E34:E37)</f>
        <v>7591</v>
      </c>
      <c r="F38" s="222">
        <f t="shared" si="1"/>
        <v>0</v>
      </c>
      <c r="G38" s="222">
        <f t="shared" ref="G38" si="2">SUM(G34:G37)</f>
        <v>0</v>
      </c>
    </row>
    <row r="39" spans="1:7" x14ac:dyDescent="0.25">
      <c r="A39" s="3" t="s">
        <v>117</v>
      </c>
      <c r="B39" s="124" t="s">
        <v>151</v>
      </c>
      <c r="C39" s="8" t="s">
        <v>152</v>
      </c>
      <c r="D39" s="195">
        <v>1654</v>
      </c>
      <c r="E39" s="221"/>
      <c r="F39" s="222"/>
      <c r="G39" s="222"/>
    </row>
    <row r="40" spans="1:7" x14ac:dyDescent="0.25">
      <c r="A40" s="3" t="s">
        <v>120</v>
      </c>
      <c r="B40" s="124" t="s">
        <v>457</v>
      </c>
      <c r="C40" s="8" t="s">
        <v>158</v>
      </c>
      <c r="D40" s="246">
        <v>200</v>
      </c>
      <c r="E40" s="221"/>
      <c r="F40" s="222"/>
      <c r="G40" s="222"/>
    </row>
    <row r="41" spans="1:7" x14ac:dyDescent="0.25">
      <c r="A41" s="3" t="s">
        <v>123</v>
      </c>
      <c r="B41" s="124" t="s">
        <v>163</v>
      </c>
      <c r="C41" s="8" t="s">
        <v>542</v>
      </c>
      <c r="D41" s="195">
        <v>480</v>
      </c>
      <c r="E41" s="221"/>
      <c r="F41" s="222"/>
      <c r="G41" s="222"/>
    </row>
    <row r="42" spans="1:7" x14ac:dyDescent="0.25">
      <c r="A42" s="3" t="s">
        <v>126</v>
      </c>
      <c r="B42" s="117" t="s">
        <v>166</v>
      </c>
      <c r="C42" s="12" t="s">
        <v>167</v>
      </c>
      <c r="D42" s="195">
        <f>SUM(D39:D41)</f>
        <v>2334</v>
      </c>
      <c r="E42" s="222">
        <f>SUM(E41:E41,E39,E40)</f>
        <v>0</v>
      </c>
      <c r="F42" s="222">
        <f>SUM(F41:F41,F39,F40)</f>
        <v>0</v>
      </c>
      <c r="G42" s="222">
        <f>SUM(G41:G41,G39,G40)</f>
        <v>0</v>
      </c>
    </row>
    <row r="43" spans="1:7" ht="15.75" x14ac:dyDescent="0.25">
      <c r="A43" s="3" t="s">
        <v>129</v>
      </c>
      <c r="B43" s="120" t="s">
        <v>169</v>
      </c>
      <c r="C43" s="20"/>
      <c r="D43" s="223">
        <f>SUM(D42,D38,D33)</f>
        <v>41899</v>
      </c>
      <c r="E43" s="228">
        <f>SUM(E33+E38+E42)</f>
        <v>270818</v>
      </c>
      <c r="F43" s="224">
        <f>SUM(F33+F38+F42)</f>
        <v>7568</v>
      </c>
      <c r="G43" s="224">
        <f>SUM(G33+G38+G42)</f>
        <v>3302</v>
      </c>
    </row>
    <row r="44" spans="1:7" ht="15.75" x14ac:dyDescent="0.25">
      <c r="A44" s="3" t="s">
        <v>132</v>
      </c>
      <c r="B44" s="125" t="s">
        <v>171</v>
      </c>
      <c r="C44" s="25" t="s">
        <v>172</v>
      </c>
      <c r="D44" s="229">
        <f>SUM(D25,D43)</f>
        <v>244412</v>
      </c>
      <c r="E44" s="231">
        <f>E25+E43</f>
        <v>564324</v>
      </c>
      <c r="F44" s="230">
        <f>SUM(F7+F8+F9+F18+F24+F33+F38+F42)</f>
        <v>309582</v>
      </c>
      <c r="G44" s="230">
        <f>G25+G43</f>
        <v>215338</v>
      </c>
    </row>
    <row r="45" spans="1:7" x14ac:dyDescent="0.25">
      <c r="A45" s="3" t="s">
        <v>135</v>
      </c>
      <c r="B45" s="124" t="s">
        <v>579</v>
      </c>
      <c r="C45" s="8" t="s">
        <v>178</v>
      </c>
      <c r="D45" s="246">
        <v>74940</v>
      </c>
      <c r="E45" s="226">
        <v>75135</v>
      </c>
      <c r="F45" s="227">
        <v>75135</v>
      </c>
      <c r="G45" s="227">
        <v>75135</v>
      </c>
    </row>
    <row r="46" spans="1:7" x14ac:dyDescent="0.25">
      <c r="A46" s="3" t="s">
        <v>138</v>
      </c>
      <c r="B46" s="124" t="s">
        <v>183</v>
      </c>
      <c r="C46" s="8" t="s">
        <v>184</v>
      </c>
      <c r="D46" s="195">
        <v>7772</v>
      </c>
      <c r="E46" s="222">
        <v>5419</v>
      </c>
      <c r="F46" s="222">
        <v>5149</v>
      </c>
      <c r="G46" s="222">
        <v>5419</v>
      </c>
    </row>
    <row r="47" spans="1:7" x14ac:dyDescent="0.25">
      <c r="A47" s="3" t="s">
        <v>141</v>
      </c>
      <c r="B47" s="128" t="s">
        <v>186</v>
      </c>
      <c r="C47" s="10" t="s">
        <v>187</v>
      </c>
      <c r="D47" s="195">
        <v>53203</v>
      </c>
      <c r="E47" s="222">
        <v>61948</v>
      </c>
      <c r="F47" s="222">
        <v>61948</v>
      </c>
      <c r="G47" s="222">
        <v>61948</v>
      </c>
    </row>
    <row r="48" spans="1:7" x14ac:dyDescent="0.25">
      <c r="A48" s="3" t="s">
        <v>144</v>
      </c>
      <c r="B48" s="128" t="s">
        <v>189</v>
      </c>
      <c r="C48" s="10" t="s">
        <v>190</v>
      </c>
      <c r="D48" s="195"/>
      <c r="E48" s="222"/>
      <c r="F48" s="222"/>
      <c r="G48" s="222"/>
    </row>
    <row r="49" spans="1:7" x14ac:dyDescent="0.25">
      <c r="A49" s="3" t="s">
        <v>147</v>
      </c>
      <c r="B49" s="129" t="s">
        <v>198</v>
      </c>
      <c r="C49" s="13" t="s">
        <v>199</v>
      </c>
      <c r="D49" s="195">
        <f>SUM(D45:D48)</f>
        <v>135915</v>
      </c>
      <c r="E49" s="195">
        <f>SUM(E45:E48)</f>
        <v>142502</v>
      </c>
      <c r="F49" s="195">
        <f>SUM(F45:F48)</f>
        <v>142232</v>
      </c>
      <c r="G49" s="195">
        <f>SUM(G45:G48)</f>
        <v>142502</v>
      </c>
    </row>
    <row r="50" spans="1:7" x14ac:dyDescent="0.25">
      <c r="A50" s="3" t="s">
        <v>150</v>
      </c>
      <c r="B50" s="129" t="s">
        <v>213</v>
      </c>
      <c r="C50" s="13" t="s">
        <v>214</v>
      </c>
      <c r="D50" s="232"/>
      <c r="E50" s="226"/>
      <c r="F50" s="227"/>
      <c r="G50" s="227"/>
    </row>
    <row r="51" spans="1:7" x14ac:dyDescent="0.25">
      <c r="A51" s="3" t="s">
        <v>153</v>
      </c>
      <c r="B51" s="129" t="s">
        <v>216</v>
      </c>
      <c r="C51" s="13" t="s">
        <v>217</v>
      </c>
      <c r="D51" s="232"/>
      <c r="E51" s="226"/>
      <c r="F51" s="227"/>
      <c r="G51" s="227"/>
    </row>
    <row r="52" spans="1:7" ht="15.75" x14ac:dyDescent="0.25">
      <c r="A52" s="3" t="s">
        <v>156</v>
      </c>
      <c r="B52" s="130" t="s">
        <v>219</v>
      </c>
      <c r="C52" s="29" t="s">
        <v>220</v>
      </c>
      <c r="D52" s="230">
        <f>SUM(D49:D51)</f>
        <v>135915</v>
      </c>
      <c r="E52" s="230">
        <f t="shared" ref="E52:G52" si="3">SUM(E49:E51)</f>
        <v>142502</v>
      </c>
      <c r="F52" s="230">
        <f t="shared" ref="F52" si="4">SUM(F49:F51)</f>
        <v>142232</v>
      </c>
      <c r="G52" s="230">
        <f t="shared" si="3"/>
        <v>142502</v>
      </c>
    </row>
    <row r="53" spans="1:7" ht="15.75" x14ac:dyDescent="0.25">
      <c r="A53" s="3" t="s">
        <v>159</v>
      </c>
      <c r="B53" s="131" t="s">
        <v>222</v>
      </c>
      <c r="C53" s="31"/>
      <c r="D53" s="233">
        <f>SUM(D44,D52)</f>
        <v>380327</v>
      </c>
      <c r="E53" s="234">
        <f>SUM(E44+E52)</f>
        <v>706826</v>
      </c>
      <c r="F53" s="233">
        <f>SUM(F44+F52)</f>
        <v>451814</v>
      </c>
      <c r="G53" s="233">
        <f>SUM(G44+G52)</f>
        <v>357840</v>
      </c>
    </row>
    <row r="54" spans="1:7" x14ac:dyDescent="0.25">
      <c r="A54" s="3" t="s">
        <v>162</v>
      </c>
      <c r="B54" s="132" t="s">
        <v>224</v>
      </c>
      <c r="C54" s="22" t="s">
        <v>225</v>
      </c>
      <c r="D54" s="187">
        <v>156958</v>
      </c>
      <c r="E54" s="187">
        <v>159842</v>
      </c>
      <c r="F54" s="187">
        <v>156388</v>
      </c>
      <c r="G54" s="187">
        <v>160170</v>
      </c>
    </row>
    <row r="55" spans="1:7" x14ac:dyDescent="0.25">
      <c r="A55" s="3" t="s">
        <v>165</v>
      </c>
      <c r="B55" s="132" t="s">
        <v>234</v>
      </c>
      <c r="C55" s="22" t="s">
        <v>235</v>
      </c>
      <c r="D55" s="187">
        <v>28098</v>
      </c>
      <c r="E55" s="187">
        <v>26285</v>
      </c>
      <c r="F55" s="187"/>
      <c r="G55" s="187"/>
    </row>
    <row r="56" spans="1:7" x14ac:dyDescent="0.25">
      <c r="A56" s="3" t="s">
        <v>168</v>
      </c>
      <c r="B56" s="116" t="s">
        <v>236</v>
      </c>
      <c r="C56" s="23" t="s">
        <v>237</v>
      </c>
      <c r="D56" s="187">
        <f>SUM(D54:D55)</f>
        <v>185056</v>
      </c>
      <c r="E56" s="187">
        <f>SUM(E54:E55)</f>
        <v>186127</v>
      </c>
      <c r="F56" s="187">
        <f>SUM(F54:F55)</f>
        <v>156388</v>
      </c>
      <c r="G56" s="187">
        <f>SUM(G54:G55)</f>
        <v>160170</v>
      </c>
    </row>
    <row r="57" spans="1:7" x14ac:dyDescent="0.25">
      <c r="A57" s="3" t="s">
        <v>170</v>
      </c>
      <c r="B57" s="132" t="s">
        <v>244</v>
      </c>
      <c r="C57" s="22" t="s">
        <v>245</v>
      </c>
      <c r="D57" s="204">
        <v>26929</v>
      </c>
      <c r="E57" s="187">
        <v>23500</v>
      </c>
      <c r="F57" s="187">
        <v>23600</v>
      </c>
      <c r="G57" s="187">
        <v>23600</v>
      </c>
    </row>
    <row r="58" spans="1:7" x14ac:dyDescent="0.25">
      <c r="A58" s="3" t="s">
        <v>173</v>
      </c>
      <c r="B58" s="132" t="s">
        <v>246</v>
      </c>
      <c r="C58" s="22" t="s">
        <v>247</v>
      </c>
      <c r="D58" s="204">
        <v>97617</v>
      </c>
      <c r="E58" s="187">
        <v>62000</v>
      </c>
      <c r="F58" s="187">
        <v>73579</v>
      </c>
      <c r="G58" s="187">
        <v>73579</v>
      </c>
    </row>
    <row r="59" spans="1:7" x14ac:dyDescent="0.25">
      <c r="A59" s="3" t="s">
        <v>176</v>
      </c>
      <c r="B59" s="132" t="s">
        <v>248</v>
      </c>
      <c r="C59" s="22" t="s">
        <v>249</v>
      </c>
      <c r="D59" s="204">
        <v>1400</v>
      </c>
      <c r="E59" s="187">
        <v>200</v>
      </c>
      <c r="F59" s="187">
        <v>200</v>
      </c>
      <c r="G59" s="187">
        <v>200</v>
      </c>
    </row>
    <row r="60" spans="1:7" x14ac:dyDescent="0.25">
      <c r="A60" s="3" t="s">
        <v>179</v>
      </c>
      <c r="B60" s="116" t="s">
        <v>250</v>
      </c>
      <c r="C60" s="23" t="s">
        <v>251</v>
      </c>
      <c r="D60" s="187">
        <f>SUM(D57:D59)</f>
        <v>125946</v>
      </c>
      <c r="E60" s="187">
        <f>SUM(E57:E59)</f>
        <v>85700</v>
      </c>
      <c r="F60" s="187">
        <f>SUM(F57:F59)</f>
        <v>97379</v>
      </c>
      <c r="G60" s="187">
        <f>SUM(G57:G59)</f>
        <v>97379</v>
      </c>
    </row>
    <row r="61" spans="1:7" x14ac:dyDescent="0.25">
      <c r="A61" s="3" t="s">
        <v>182</v>
      </c>
      <c r="B61" s="124" t="s">
        <v>252</v>
      </c>
      <c r="C61" s="22" t="s">
        <v>253</v>
      </c>
      <c r="D61" s="204">
        <v>3</v>
      </c>
      <c r="E61" s="187"/>
      <c r="F61" s="187"/>
      <c r="G61" s="187"/>
    </row>
    <row r="62" spans="1:7" x14ac:dyDescent="0.25">
      <c r="A62" s="3" t="s">
        <v>185</v>
      </c>
      <c r="B62" s="124" t="s">
        <v>254</v>
      </c>
      <c r="C62" s="22" t="s">
        <v>255</v>
      </c>
      <c r="D62" s="204">
        <v>7072</v>
      </c>
      <c r="E62" s="187">
        <v>7566</v>
      </c>
      <c r="F62" s="187">
        <v>7566</v>
      </c>
      <c r="G62" s="187">
        <v>7566</v>
      </c>
    </row>
    <row r="63" spans="1:7" x14ac:dyDescent="0.25">
      <c r="A63" s="3" t="s">
        <v>188</v>
      </c>
      <c r="B63" s="124" t="s">
        <v>256</v>
      </c>
      <c r="C63" s="22" t="s">
        <v>257</v>
      </c>
      <c r="D63" s="204">
        <v>454</v>
      </c>
      <c r="E63" s="187">
        <v>138</v>
      </c>
      <c r="F63" s="187">
        <v>138</v>
      </c>
      <c r="G63" s="187">
        <v>138</v>
      </c>
    </row>
    <row r="64" spans="1:7" x14ac:dyDescent="0.25">
      <c r="A64" s="3" t="s">
        <v>191</v>
      </c>
      <c r="B64" s="124" t="s">
        <v>258</v>
      </c>
      <c r="C64" s="22" t="s">
        <v>259</v>
      </c>
      <c r="D64" s="225"/>
      <c r="E64" s="187"/>
      <c r="F64" s="187"/>
      <c r="G64" s="187"/>
    </row>
    <row r="65" spans="1:7" x14ac:dyDescent="0.25">
      <c r="A65" s="3" t="s">
        <v>194</v>
      </c>
      <c r="B65" s="124" t="s">
        <v>260</v>
      </c>
      <c r="C65" s="22" t="s">
        <v>261</v>
      </c>
      <c r="D65" s="225"/>
      <c r="E65" s="187"/>
      <c r="F65" s="187"/>
      <c r="G65" s="187"/>
    </row>
    <row r="66" spans="1:7" x14ac:dyDescent="0.25">
      <c r="A66" s="3" t="s">
        <v>197</v>
      </c>
      <c r="B66" s="124" t="s">
        <v>262</v>
      </c>
      <c r="C66" s="22" t="s">
        <v>263</v>
      </c>
      <c r="D66" s="204">
        <v>1868</v>
      </c>
      <c r="E66" s="187">
        <v>1910</v>
      </c>
      <c r="F66" s="187">
        <v>1910</v>
      </c>
      <c r="G66" s="187">
        <v>1910</v>
      </c>
    </row>
    <row r="67" spans="1:7" x14ac:dyDescent="0.25">
      <c r="A67" s="3" t="s">
        <v>200</v>
      </c>
      <c r="B67" s="124" t="s">
        <v>264</v>
      </c>
      <c r="C67" s="22" t="s">
        <v>265</v>
      </c>
      <c r="D67" s="225"/>
      <c r="E67" s="187"/>
      <c r="F67" s="187"/>
      <c r="G67" s="187"/>
    </row>
    <row r="68" spans="1:7" x14ac:dyDescent="0.25">
      <c r="A68" s="3" t="s">
        <v>203</v>
      </c>
      <c r="B68" s="124" t="s">
        <v>544</v>
      </c>
      <c r="C68" s="22" t="s">
        <v>543</v>
      </c>
      <c r="D68" s="204">
        <v>89</v>
      </c>
      <c r="E68" s="187">
        <v>2600</v>
      </c>
      <c r="F68" s="187">
        <v>2600</v>
      </c>
      <c r="G68" s="187">
        <v>2600</v>
      </c>
    </row>
    <row r="69" spans="1:7" x14ac:dyDescent="0.25">
      <c r="A69" s="3" t="s">
        <v>206</v>
      </c>
      <c r="B69" s="124" t="s">
        <v>266</v>
      </c>
      <c r="C69" s="22" t="s">
        <v>267</v>
      </c>
      <c r="D69" s="225"/>
      <c r="E69" s="187"/>
      <c r="F69" s="187"/>
      <c r="G69" s="187"/>
    </row>
    <row r="70" spans="1:7" x14ac:dyDescent="0.25">
      <c r="A70" s="182" t="s">
        <v>209</v>
      </c>
      <c r="B70" s="124" t="s">
        <v>523</v>
      </c>
      <c r="C70" s="22" t="s">
        <v>269</v>
      </c>
      <c r="D70" s="204"/>
      <c r="E70" s="187"/>
      <c r="F70" s="187"/>
      <c r="G70" s="187"/>
    </row>
    <row r="71" spans="1:7" x14ac:dyDescent="0.25">
      <c r="A71" s="3" t="s">
        <v>212</v>
      </c>
      <c r="B71" s="124" t="s">
        <v>268</v>
      </c>
      <c r="C71" s="22" t="s">
        <v>522</v>
      </c>
      <c r="D71" s="204">
        <v>2072</v>
      </c>
      <c r="E71" s="187"/>
      <c r="F71" s="187"/>
      <c r="G71" s="187"/>
    </row>
    <row r="72" spans="1:7" x14ac:dyDescent="0.25">
      <c r="A72" s="3" t="s">
        <v>215</v>
      </c>
      <c r="B72" s="117" t="s">
        <v>270</v>
      </c>
      <c r="C72" s="23" t="s">
        <v>271</v>
      </c>
      <c r="D72" s="187">
        <f>SUM(D61:D71)</f>
        <v>11558</v>
      </c>
      <c r="E72" s="187">
        <f>SUM(E61:E71)</f>
        <v>12214</v>
      </c>
      <c r="F72" s="187">
        <f>SUM(F61:F71)</f>
        <v>12214</v>
      </c>
      <c r="G72" s="187">
        <f>SUM(G61:G71)</f>
        <v>12214</v>
      </c>
    </row>
    <row r="73" spans="1:7" ht="15" customHeight="1" x14ac:dyDescent="0.25">
      <c r="A73" s="182" t="s">
        <v>218</v>
      </c>
      <c r="B73" s="124" t="s">
        <v>272</v>
      </c>
      <c r="C73" s="22" t="s">
        <v>273</v>
      </c>
      <c r="D73" s="225"/>
      <c r="E73" s="226"/>
      <c r="F73" s="227"/>
      <c r="G73" s="227"/>
    </row>
    <row r="74" spans="1:7" ht="15" customHeight="1" x14ac:dyDescent="0.25">
      <c r="A74" s="3" t="s">
        <v>221</v>
      </c>
      <c r="B74" s="124" t="s">
        <v>517</v>
      </c>
      <c r="C74" s="22" t="s">
        <v>524</v>
      </c>
      <c r="D74" s="204"/>
      <c r="E74" s="226"/>
      <c r="F74" s="227"/>
      <c r="G74" s="227"/>
    </row>
    <row r="75" spans="1:7" x14ac:dyDescent="0.25">
      <c r="A75" s="3" t="s">
        <v>333</v>
      </c>
      <c r="B75" s="124" t="s">
        <v>275</v>
      </c>
      <c r="C75" s="22" t="s">
        <v>525</v>
      </c>
      <c r="D75" s="204">
        <v>1521</v>
      </c>
      <c r="E75" s="226"/>
      <c r="F75" s="227"/>
      <c r="G75" s="227"/>
    </row>
    <row r="76" spans="1:7" x14ac:dyDescent="0.25">
      <c r="A76" s="182" t="s">
        <v>336</v>
      </c>
      <c r="B76" s="116" t="s">
        <v>276</v>
      </c>
      <c r="C76" s="23" t="s">
        <v>277</v>
      </c>
      <c r="D76" s="187">
        <f>SUM(D74:D75)</f>
        <v>1521</v>
      </c>
      <c r="E76" s="227"/>
      <c r="F76" s="227"/>
      <c r="G76" s="227"/>
    </row>
    <row r="77" spans="1:7" ht="15.75" x14ac:dyDescent="0.25">
      <c r="A77" s="3" t="s">
        <v>339</v>
      </c>
      <c r="B77" s="120" t="s">
        <v>101</v>
      </c>
      <c r="C77" s="32"/>
      <c r="D77" s="235">
        <f>SUM(D56,D60,D72,D76)</f>
        <v>324081</v>
      </c>
      <c r="E77" s="224">
        <f>SUM(E56+E60+E72+E76)</f>
        <v>284041</v>
      </c>
      <c r="F77" s="224">
        <f>SUM(F56+F60+F72+F76)</f>
        <v>265981</v>
      </c>
      <c r="G77" s="224">
        <f>SUM(G56+G60+G72+G76)</f>
        <v>269763</v>
      </c>
    </row>
    <row r="78" spans="1:7" x14ac:dyDescent="0.25">
      <c r="A78" s="3" t="s">
        <v>342</v>
      </c>
      <c r="B78" s="132" t="s">
        <v>278</v>
      </c>
      <c r="C78" s="22" t="s">
        <v>279</v>
      </c>
      <c r="D78" s="187">
        <v>19886</v>
      </c>
      <c r="E78" s="226"/>
      <c r="F78" s="227"/>
      <c r="G78" s="227"/>
    </row>
    <row r="79" spans="1:7" x14ac:dyDescent="0.25">
      <c r="A79" s="182" t="s">
        <v>474</v>
      </c>
      <c r="B79" s="132" t="s">
        <v>286</v>
      </c>
      <c r="C79" s="22" t="s">
        <v>287</v>
      </c>
      <c r="D79" s="187"/>
      <c r="E79" s="221">
        <v>243884</v>
      </c>
      <c r="F79" s="222"/>
      <c r="G79" s="222"/>
    </row>
    <row r="80" spans="1:7" x14ac:dyDescent="0.25">
      <c r="A80" s="3" t="s">
        <v>347</v>
      </c>
      <c r="B80" s="116" t="s">
        <v>288</v>
      </c>
      <c r="C80" s="23" t="s">
        <v>289</v>
      </c>
      <c r="D80" s="187">
        <f>SUM(D78:D79)</f>
        <v>19886</v>
      </c>
      <c r="E80" s="187">
        <f t="shared" ref="E80:F80" si="5">SUM(E78:E79)</f>
        <v>243884</v>
      </c>
      <c r="F80" s="187">
        <f t="shared" si="5"/>
        <v>0</v>
      </c>
      <c r="G80" s="187">
        <f t="shared" ref="G80" si="6">SUM(G78:G79)</f>
        <v>0</v>
      </c>
    </row>
    <row r="81" spans="1:7" x14ac:dyDescent="0.25">
      <c r="A81" s="3" t="s">
        <v>475</v>
      </c>
      <c r="B81" s="124" t="s">
        <v>290</v>
      </c>
      <c r="C81" s="22" t="s">
        <v>291</v>
      </c>
      <c r="D81" s="225"/>
      <c r="E81" s="221"/>
      <c r="F81" s="227"/>
      <c r="G81" s="222"/>
    </row>
    <row r="82" spans="1:7" x14ac:dyDescent="0.25">
      <c r="A82" s="182" t="s">
        <v>476</v>
      </c>
      <c r="B82" s="124" t="s">
        <v>292</v>
      </c>
      <c r="C82" s="22" t="s">
        <v>293</v>
      </c>
      <c r="D82" s="204">
        <v>17140</v>
      </c>
      <c r="E82" s="221">
        <v>5950</v>
      </c>
      <c r="F82" s="227">
        <v>5950</v>
      </c>
      <c r="G82" s="222">
        <v>5950</v>
      </c>
    </row>
    <row r="83" spans="1:7" x14ac:dyDescent="0.25">
      <c r="A83" s="3" t="s">
        <v>477</v>
      </c>
      <c r="B83" s="124" t="s">
        <v>294</v>
      </c>
      <c r="C83" s="22" t="s">
        <v>295</v>
      </c>
      <c r="D83" s="204">
        <v>197</v>
      </c>
      <c r="E83" s="221">
        <v>102</v>
      </c>
      <c r="F83" s="227">
        <v>102</v>
      </c>
      <c r="G83" s="222">
        <v>102</v>
      </c>
    </row>
    <row r="84" spans="1:7" x14ac:dyDescent="0.25">
      <c r="A84" s="3" t="s">
        <v>478</v>
      </c>
      <c r="B84" s="124" t="s">
        <v>296</v>
      </c>
      <c r="C84" s="22" t="s">
        <v>297</v>
      </c>
      <c r="D84" s="225"/>
      <c r="E84" s="221"/>
      <c r="F84" s="227"/>
      <c r="G84" s="222"/>
    </row>
    <row r="85" spans="1:7" x14ac:dyDescent="0.25">
      <c r="A85" s="182" t="s">
        <v>479</v>
      </c>
      <c r="B85" s="124" t="s">
        <v>298</v>
      </c>
      <c r="C85" s="22" t="s">
        <v>299</v>
      </c>
      <c r="D85" s="225"/>
      <c r="E85" s="221"/>
      <c r="F85" s="227"/>
      <c r="G85" s="222"/>
    </row>
    <row r="86" spans="1:7" x14ac:dyDescent="0.25">
      <c r="A86" s="3" t="s">
        <v>480</v>
      </c>
      <c r="B86" s="116" t="s">
        <v>300</v>
      </c>
      <c r="C86" s="23" t="s">
        <v>301</v>
      </c>
      <c r="D86" s="187">
        <f>SUM(D82:D85)</f>
        <v>17337</v>
      </c>
      <c r="E86" s="187">
        <f>SUM(E82:E85)</f>
        <v>6052</v>
      </c>
      <c r="F86" s="187">
        <f>SUM(F82:F85)</f>
        <v>6052</v>
      </c>
      <c r="G86" s="187">
        <f>SUM(G82:G85)</f>
        <v>6052</v>
      </c>
    </row>
    <row r="87" spans="1:7" x14ac:dyDescent="0.25">
      <c r="A87" s="3" t="s">
        <v>481</v>
      </c>
      <c r="B87" s="132" t="s">
        <v>471</v>
      </c>
      <c r="C87" s="22" t="s">
        <v>526</v>
      </c>
      <c r="D87" s="222">
        <v>130</v>
      </c>
      <c r="E87" s="221">
        <v>195</v>
      </c>
      <c r="F87" s="227">
        <v>195</v>
      </c>
      <c r="G87" s="222">
        <v>195</v>
      </c>
    </row>
    <row r="88" spans="1:7" x14ac:dyDescent="0.25">
      <c r="A88" s="182" t="s">
        <v>482</v>
      </c>
      <c r="B88" s="124" t="s">
        <v>303</v>
      </c>
      <c r="C88" s="22" t="s">
        <v>527</v>
      </c>
      <c r="D88" s="222">
        <v>59</v>
      </c>
      <c r="E88" s="221"/>
      <c r="F88" s="227"/>
      <c r="G88" s="222"/>
    </row>
    <row r="89" spans="1:7" x14ac:dyDescent="0.25">
      <c r="A89" s="3" t="s">
        <v>483</v>
      </c>
      <c r="B89" s="116" t="s">
        <v>304</v>
      </c>
      <c r="C89" s="23" t="s">
        <v>305</v>
      </c>
      <c r="D89" s="187">
        <f>SUM(D87:D88)</f>
        <v>189</v>
      </c>
      <c r="E89" s="187">
        <f t="shared" ref="E89:F89" si="7">SUM(E87)</f>
        <v>195</v>
      </c>
      <c r="F89" s="187">
        <f t="shared" si="7"/>
        <v>195</v>
      </c>
      <c r="G89" s="187">
        <f t="shared" ref="G89" si="8">SUM(G87)</f>
        <v>195</v>
      </c>
    </row>
    <row r="90" spans="1:7" ht="15.75" x14ac:dyDescent="0.25">
      <c r="A90" s="3" t="s">
        <v>484</v>
      </c>
      <c r="B90" s="120" t="s">
        <v>169</v>
      </c>
      <c r="C90" s="32"/>
      <c r="D90" s="235">
        <f>SUM(D80,D86,D89)</f>
        <v>37412</v>
      </c>
      <c r="E90" s="224">
        <f t="shared" ref="E90:F90" si="9">SUM(E80+E86+E89)</f>
        <v>250131</v>
      </c>
      <c r="F90" s="224">
        <f t="shared" si="9"/>
        <v>6247</v>
      </c>
      <c r="G90" s="224">
        <f t="shared" ref="G90" si="10">SUM(G80+G86+G89)</f>
        <v>6247</v>
      </c>
    </row>
    <row r="91" spans="1:7" ht="15.75" x14ac:dyDescent="0.25">
      <c r="A91" s="182" t="s">
        <v>485</v>
      </c>
      <c r="B91" s="133" t="s">
        <v>306</v>
      </c>
      <c r="C91" s="24" t="s">
        <v>307</v>
      </c>
      <c r="D91" s="236">
        <f>SUM(D77,D90)</f>
        <v>361493</v>
      </c>
      <c r="E91" s="231">
        <f>SUM(E56+E60+E72+E76+E80+E86+E89)</f>
        <v>534172</v>
      </c>
      <c r="F91" s="230">
        <f>SUM(F56+F60+F72+F76+F80+F86+F89)</f>
        <v>272228</v>
      </c>
      <c r="G91" s="230">
        <f>SUM(G56+G60+G72+G76+G80+G86+G89)</f>
        <v>276010</v>
      </c>
    </row>
    <row r="92" spans="1:7" ht="15.75" x14ac:dyDescent="0.25">
      <c r="A92" s="3" t="s">
        <v>486</v>
      </c>
      <c r="B92" s="134" t="s">
        <v>308</v>
      </c>
      <c r="C92" s="34"/>
      <c r="D92" s="237">
        <f>D77-D25</f>
        <v>121568</v>
      </c>
      <c r="E92" s="237">
        <f t="shared" ref="E92:F92" si="11">E77-E25</f>
        <v>-9465</v>
      </c>
      <c r="F92" s="237">
        <f t="shared" si="11"/>
        <v>-36033</v>
      </c>
      <c r="G92" s="237">
        <f t="shared" ref="G92" si="12">G77-G25</f>
        <v>57727</v>
      </c>
    </row>
    <row r="93" spans="1:7" ht="15.75" x14ac:dyDescent="0.25">
      <c r="A93" s="3" t="s">
        <v>487</v>
      </c>
      <c r="B93" s="134" t="s">
        <v>309</v>
      </c>
      <c r="C93" s="34"/>
      <c r="D93" s="237">
        <f>D90-D43</f>
        <v>-4487</v>
      </c>
      <c r="E93" s="237">
        <f t="shared" ref="E93:F93" si="13">E90-E43</f>
        <v>-20687</v>
      </c>
      <c r="F93" s="237">
        <f t="shared" si="13"/>
        <v>-1321</v>
      </c>
      <c r="G93" s="237">
        <f t="shared" ref="G93" si="14">G90-G43</f>
        <v>2945</v>
      </c>
    </row>
    <row r="94" spans="1:7" ht="15.75" x14ac:dyDescent="0.25">
      <c r="A94" s="182" t="s">
        <v>488</v>
      </c>
      <c r="B94" s="134" t="s">
        <v>535</v>
      </c>
      <c r="C94" s="34"/>
      <c r="D94" s="237">
        <f>D112-D52</f>
        <v>-20885</v>
      </c>
      <c r="E94" s="237">
        <f t="shared" ref="E94:F94" si="15">E112-E52</f>
        <v>30152</v>
      </c>
      <c r="F94" s="237">
        <f t="shared" si="15"/>
        <v>29413</v>
      </c>
      <c r="G94" s="237">
        <f t="shared" ref="G94" si="16">G112-G52</f>
        <v>29143</v>
      </c>
    </row>
    <row r="95" spans="1:7" x14ac:dyDescent="0.25">
      <c r="A95" s="3" t="s">
        <v>489</v>
      </c>
      <c r="B95" s="132" t="s">
        <v>541</v>
      </c>
      <c r="C95" s="10" t="s">
        <v>528</v>
      </c>
      <c r="D95" s="225"/>
      <c r="E95" s="226"/>
      <c r="F95" s="227"/>
      <c r="G95" s="227"/>
    </row>
    <row r="96" spans="1:7" x14ac:dyDescent="0.25">
      <c r="A96" s="3" t="s">
        <v>490</v>
      </c>
      <c r="B96" s="126" t="s">
        <v>310</v>
      </c>
      <c r="C96" s="36" t="s">
        <v>311</v>
      </c>
      <c r="D96" s="225"/>
      <c r="E96" s="221"/>
      <c r="F96" s="227"/>
      <c r="G96" s="222"/>
    </row>
    <row r="97" spans="1:7" x14ac:dyDescent="0.25">
      <c r="A97" s="182" t="s">
        <v>491</v>
      </c>
      <c r="B97" s="127" t="s">
        <v>312</v>
      </c>
      <c r="C97" s="36" t="s">
        <v>313</v>
      </c>
      <c r="D97" s="225"/>
      <c r="E97" s="221">
        <v>74940</v>
      </c>
      <c r="F97" s="227">
        <v>74940</v>
      </c>
      <c r="G97" s="222">
        <v>74940</v>
      </c>
    </row>
    <row r="98" spans="1:7" x14ac:dyDescent="0.25">
      <c r="A98" s="3" t="s">
        <v>458</v>
      </c>
      <c r="B98" s="132" t="s">
        <v>530</v>
      </c>
      <c r="C98" s="10" t="s">
        <v>314</v>
      </c>
      <c r="D98" s="189">
        <v>106611</v>
      </c>
      <c r="E98" s="221">
        <v>97714</v>
      </c>
      <c r="F98" s="222">
        <v>96705</v>
      </c>
      <c r="G98" s="222">
        <v>96705</v>
      </c>
    </row>
    <row r="99" spans="1:7" x14ac:dyDescent="0.25">
      <c r="A99" s="3" t="s">
        <v>459</v>
      </c>
      <c r="B99" s="135" t="s">
        <v>316</v>
      </c>
      <c r="C99" s="36" t="s">
        <v>317</v>
      </c>
      <c r="D99" s="187">
        <f>SUM(D98:D98)</f>
        <v>106611</v>
      </c>
      <c r="E99" s="222">
        <f>SUM(E98:E98)</f>
        <v>97714</v>
      </c>
      <c r="F99" s="222">
        <f>SUM(F98:F98)</f>
        <v>96705</v>
      </c>
      <c r="G99" s="222">
        <f>SUM(G98:G98)</f>
        <v>96705</v>
      </c>
    </row>
    <row r="100" spans="1:7" x14ac:dyDescent="0.25">
      <c r="A100" s="182" t="s">
        <v>460</v>
      </c>
      <c r="B100" s="128" t="s">
        <v>318</v>
      </c>
      <c r="C100" s="10" t="s">
        <v>319</v>
      </c>
      <c r="D100" s="189">
        <v>8419</v>
      </c>
      <c r="E100" s="221"/>
      <c r="F100" s="222"/>
      <c r="G100" s="222"/>
    </row>
    <row r="101" spans="1:7" x14ac:dyDescent="0.25">
      <c r="A101" s="3" t="s">
        <v>492</v>
      </c>
      <c r="B101" s="128" t="s">
        <v>320</v>
      </c>
      <c r="C101" s="10" t="s">
        <v>321</v>
      </c>
      <c r="D101" s="225"/>
      <c r="E101" s="221"/>
      <c r="F101" s="222"/>
      <c r="G101" s="222"/>
    </row>
    <row r="102" spans="1:7" x14ac:dyDescent="0.25">
      <c r="A102" s="3" t="s">
        <v>493</v>
      </c>
      <c r="B102" s="128" t="s">
        <v>322</v>
      </c>
      <c r="C102" s="10" t="s">
        <v>323</v>
      </c>
      <c r="D102" s="225"/>
      <c r="E102" s="221"/>
      <c r="F102" s="222"/>
      <c r="G102" s="222"/>
    </row>
    <row r="103" spans="1:7" x14ac:dyDescent="0.25">
      <c r="A103" s="182" t="s">
        <v>494</v>
      </c>
      <c r="B103" s="128" t="s">
        <v>532</v>
      </c>
      <c r="C103" s="10" t="s">
        <v>324</v>
      </c>
      <c r="D103" s="189"/>
      <c r="E103" s="221"/>
      <c r="F103" s="222"/>
      <c r="G103" s="222"/>
    </row>
    <row r="104" spans="1:7" x14ac:dyDescent="0.25">
      <c r="A104" s="3" t="s">
        <v>495</v>
      </c>
      <c r="B104" s="124" t="s">
        <v>325</v>
      </c>
      <c r="C104" s="10" t="s">
        <v>326</v>
      </c>
      <c r="D104" s="225"/>
      <c r="E104" s="221"/>
      <c r="F104" s="222"/>
      <c r="G104" s="222"/>
    </row>
    <row r="105" spans="1:7" x14ac:dyDescent="0.25">
      <c r="A105" s="3" t="s">
        <v>496</v>
      </c>
      <c r="B105" s="126" t="s">
        <v>327</v>
      </c>
      <c r="C105" s="36" t="s">
        <v>328</v>
      </c>
      <c r="D105" s="187">
        <f>SUM(D96,D99,D100,D103)</f>
        <v>115030</v>
      </c>
      <c r="E105" s="222">
        <f>SUM(E96,E97,E99,E100,E101,E102,E103,E104)</f>
        <v>172654</v>
      </c>
      <c r="F105" s="222">
        <f>SUM(F96,F97,F99,F100,F101,F102,F103,F104)</f>
        <v>171645</v>
      </c>
      <c r="G105" s="222">
        <f>SUM(G96,G97,G99,G100,G101,G102,G103,G104)</f>
        <v>171645</v>
      </c>
    </row>
    <row r="106" spans="1:7" x14ac:dyDescent="0.25">
      <c r="A106" s="182" t="s">
        <v>497</v>
      </c>
      <c r="B106" s="124" t="s">
        <v>329</v>
      </c>
      <c r="C106" s="10" t="s">
        <v>330</v>
      </c>
      <c r="D106" s="225"/>
      <c r="E106" s="221"/>
      <c r="F106" s="222"/>
      <c r="G106" s="222"/>
    </row>
    <row r="107" spans="1:7" x14ac:dyDescent="0.25">
      <c r="A107" s="3" t="s">
        <v>498</v>
      </c>
      <c r="B107" s="124" t="s">
        <v>331</v>
      </c>
      <c r="C107" s="10" t="s">
        <v>332</v>
      </c>
      <c r="D107" s="225"/>
      <c r="E107" s="221"/>
      <c r="F107" s="222"/>
      <c r="G107" s="222"/>
    </row>
    <row r="108" spans="1:7" x14ac:dyDescent="0.25">
      <c r="A108" s="3" t="s">
        <v>499</v>
      </c>
      <c r="B108" s="128" t="s">
        <v>334</v>
      </c>
      <c r="C108" s="10" t="s">
        <v>335</v>
      </c>
      <c r="D108" s="225"/>
      <c r="E108" s="221"/>
      <c r="F108" s="222"/>
      <c r="G108" s="222"/>
    </row>
    <row r="109" spans="1:7" x14ac:dyDescent="0.25">
      <c r="A109" s="182" t="s">
        <v>500</v>
      </c>
      <c r="B109" s="128" t="s">
        <v>337</v>
      </c>
      <c r="C109" s="10" t="s">
        <v>338</v>
      </c>
      <c r="D109" s="225"/>
      <c r="E109" s="221"/>
      <c r="F109" s="222"/>
      <c r="G109" s="222"/>
    </row>
    <row r="110" spans="1:7" x14ac:dyDescent="0.25">
      <c r="A110" s="3" t="s">
        <v>461</v>
      </c>
      <c r="B110" s="127" t="s">
        <v>340</v>
      </c>
      <c r="C110" s="36" t="s">
        <v>341</v>
      </c>
      <c r="D110" s="225"/>
      <c r="E110" s="221"/>
      <c r="F110" s="222"/>
      <c r="G110" s="222"/>
    </row>
    <row r="111" spans="1:7" x14ac:dyDescent="0.25">
      <c r="A111" s="3" t="s">
        <v>462</v>
      </c>
      <c r="B111" s="126" t="s">
        <v>343</v>
      </c>
      <c r="C111" s="36" t="s">
        <v>344</v>
      </c>
      <c r="D111" s="225"/>
      <c r="E111" s="221"/>
      <c r="F111" s="222"/>
      <c r="G111" s="222"/>
    </row>
    <row r="112" spans="1:7" ht="15.75" x14ac:dyDescent="0.25">
      <c r="A112" s="182" t="s">
        <v>463</v>
      </c>
      <c r="B112" s="130" t="s">
        <v>345</v>
      </c>
      <c r="C112" s="29" t="s">
        <v>346</v>
      </c>
      <c r="D112" s="230">
        <f>SUM(D105)</f>
        <v>115030</v>
      </c>
      <c r="E112" s="231">
        <f>SUM(E105+E110+E111)</f>
        <v>172654</v>
      </c>
      <c r="F112" s="230">
        <f>SUM(F105+F110+F111)</f>
        <v>171645</v>
      </c>
      <c r="G112" s="230">
        <f>SUM(G105+G110+G111)</f>
        <v>171645</v>
      </c>
    </row>
    <row r="113" spans="1:7" ht="15.75" x14ac:dyDescent="0.25">
      <c r="A113" s="3" t="s">
        <v>464</v>
      </c>
      <c r="B113" s="131" t="s">
        <v>348</v>
      </c>
      <c r="C113" s="31"/>
      <c r="D113" s="233">
        <f>SUM(D91,D112)</f>
        <v>476523</v>
      </c>
      <c r="E113" s="233">
        <f>SUM(E91+E112)</f>
        <v>706826</v>
      </c>
      <c r="F113" s="233">
        <f>SUM(F91+F112)</f>
        <v>443873</v>
      </c>
      <c r="G113" s="233">
        <f>SUM(G91+G112)</f>
        <v>447655</v>
      </c>
    </row>
    <row r="114" spans="1:7" x14ac:dyDescent="0.25">
      <c r="E114" s="186"/>
      <c r="G114" s="186"/>
    </row>
    <row r="115" spans="1:7" x14ac:dyDescent="0.25">
      <c r="E115" s="186"/>
      <c r="G115" s="186"/>
    </row>
    <row r="116" spans="1:7" x14ac:dyDescent="0.25">
      <c r="E116" s="186"/>
      <c r="G116" s="186"/>
    </row>
    <row r="117" spans="1:7" x14ac:dyDescent="0.25">
      <c r="E117" s="186"/>
      <c r="G117" s="186"/>
    </row>
    <row r="118" spans="1:7" x14ac:dyDescent="0.25">
      <c r="E118" s="186"/>
      <c r="G118" s="186"/>
    </row>
  </sheetData>
  <mergeCells count="3">
    <mergeCell ref="B1:F1"/>
    <mergeCell ref="B2:F2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1.Közg.mérleg</vt:lpstr>
      <vt:lpstr>2.Közvetett tám.</vt:lpstr>
      <vt:lpstr>3.Vagyon</vt:lpstr>
      <vt:lpstr>4. Pénzeszk.vált.</vt:lpstr>
      <vt:lpstr>5.Gördülő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Juli</cp:lastModifiedBy>
  <cp:lastPrinted>2018-05-24T09:25:20Z</cp:lastPrinted>
  <dcterms:created xsi:type="dcterms:W3CDTF">2015-04-08T13:26:05Z</dcterms:created>
  <dcterms:modified xsi:type="dcterms:W3CDTF">2018-05-24T12:37:00Z</dcterms:modified>
</cp:coreProperties>
</file>