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1" activeTab="3"/>
  </bookViews>
  <sheets>
    <sheet name="Bevételek" sheetId="1" r:id="rId1"/>
    <sheet name="Kiadások" sheetId="2" r:id="rId2"/>
    <sheet name="Beruházások " sheetId="3" r:id="rId3"/>
    <sheet name="Tartalékok változása" sheetId="4" r:id="rId4"/>
  </sheets>
  <definedNames>
    <definedName name="_xlnm.Print_Area" localSheetId="2">'Beruházások '!$A$1:$F$56</definedName>
    <definedName name="_xlnm.Print_Area" localSheetId="1">'Kiadások'!$A$1:$S$46</definedName>
  </definedNames>
  <calcPr fullCalcOnLoad="1"/>
</workbook>
</file>

<file path=xl/sharedStrings.xml><?xml version="1.0" encoding="utf-8"?>
<sst xmlns="http://schemas.openxmlformats.org/spreadsheetml/2006/main" count="278" uniqueCount="228">
  <si>
    <t>Előterjesztés, bevételek</t>
  </si>
  <si>
    <t>határozat száma</t>
  </si>
  <si>
    <t>megnevezés</t>
  </si>
  <si>
    <t>összesen</t>
  </si>
  <si>
    <t>Előterjesztés, kiadások</t>
  </si>
  <si>
    <t>működési célú kiadások</t>
  </si>
  <si>
    <t>felhalmozási és tőke jellegű kiadások</t>
  </si>
  <si>
    <t>Vagyoni típ. Adók B34</t>
  </si>
  <si>
    <t>Közhatalmi bevételek B3</t>
  </si>
  <si>
    <t>Működési bev.B4</t>
  </si>
  <si>
    <t>személyi juttatások K1</t>
  </si>
  <si>
    <t>Ellátottak pénzbeli jutt. K4</t>
  </si>
  <si>
    <t>Műk. bev. B4</t>
  </si>
  <si>
    <t>ált.tám. B111</t>
  </si>
  <si>
    <t>Önkormányzati működési támogatások B1</t>
  </si>
  <si>
    <t>műk. Tám. ÁH belül ÉS Int.fin. K506</t>
  </si>
  <si>
    <t>Összes módosítás</t>
  </si>
  <si>
    <t>Működési célú visszatér. Kölcsönök ÁH kívülre K508</t>
  </si>
  <si>
    <t>dologi kiadások      K3</t>
  </si>
  <si>
    <t>Egyéb működési célú kiadások K5</t>
  </si>
  <si>
    <t>köznevelési feladatok támogatása B112</t>
  </si>
  <si>
    <t>Egyéb műk. Célú támogatások B16</t>
  </si>
  <si>
    <t>Felhalmozási célú támog. ÁH belül B2</t>
  </si>
  <si>
    <t>Egyéb felhalmozási célú támog. ÁH belül B25</t>
  </si>
  <si>
    <t>Értékesítési és forgalmi adók B351</t>
  </si>
  <si>
    <t>Gépjármű- adók B354</t>
  </si>
  <si>
    <t>Működési célú átvett pénzeszközök B6</t>
  </si>
  <si>
    <t>Felhalmozási célú átvett pénzeszközök B7</t>
  </si>
  <si>
    <t>Összesen</t>
  </si>
  <si>
    <t>központo- sított EI  B114</t>
  </si>
  <si>
    <t>1. melléklet</t>
  </si>
  <si>
    <t>Beruházások     K6</t>
  </si>
  <si>
    <t>Felújítások        K7</t>
  </si>
  <si>
    <t>Egyéb felh.célú kiadás                K8</t>
  </si>
  <si>
    <t xml:space="preserve">2. melléklet </t>
  </si>
  <si>
    <t>működési c. pe. Átadás ÁH kívül K512</t>
  </si>
  <si>
    <t>Szociális és gyermekjóléti tám. B113</t>
  </si>
  <si>
    <t>Tartalékok K513</t>
  </si>
  <si>
    <t>munk. terh. Járulékok K2</t>
  </si>
  <si>
    <t>ÁH-on belüli megelőlegezések visszafizetése K914</t>
  </si>
  <si>
    <t>A</t>
  </si>
  <si>
    <t>B</t>
  </si>
  <si>
    <t>C</t>
  </si>
  <si>
    <t>D</t>
  </si>
  <si>
    <t>Rovat megnevezése</t>
  </si>
  <si>
    <t>Rovat-
szám</t>
  </si>
  <si>
    <t>Eredeti előirányzat</t>
  </si>
  <si>
    <t>Módosított előirányzat</t>
  </si>
  <si>
    <t>1.</t>
  </si>
  <si>
    <t>Általános működési tartalék</t>
  </si>
  <si>
    <t>K513</t>
  </si>
  <si>
    <t>2.</t>
  </si>
  <si>
    <t>Általános felhalmozási tartalék</t>
  </si>
  <si>
    <t>3.</t>
  </si>
  <si>
    <t>4.</t>
  </si>
  <si>
    <t>LKS Tulajdonközösség általános tartalék</t>
  </si>
  <si>
    <t>5.</t>
  </si>
  <si>
    <t>Tartalékok összesen:</t>
  </si>
  <si>
    <t>Módosítás</t>
  </si>
  <si>
    <t>Tartalékok változása</t>
  </si>
  <si>
    <t>Beruházások, felújítások, felhalmozási célú kölcsönök (E Ft)</t>
  </si>
  <si>
    <t>E</t>
  </si>
  <si>
    <t>K61</t>
  </si>
  <si>
    <t>Környezetvédelmi, vízgazdálkodási terv készítése</t>
  </si>
  <si>
    <t>Immateriális javak beszerzése, létesítése</t>
  </si>
  <si>
    <t>K62</t>
  </si>
  <si>
    <t>6.</t>
  </si>
  <si>
    <t>7.</t>
  </si>
  <si>
    <t>8.</t>
  </si>
  <si>
    <t xml:space="preserve">Ingatlanok beszerzése, létesítése </t>
  </si>
  <si>
    <t>9.</t>
  </si>
  <si>
    <t>K63</t>
  </si>
  <si>
    <t>10.</t>
  </si>
  <si>
    <t>11.</t>
  </si>
  <si>
    <t>Informatikai eszközök beszerzése, létesítése</t>
  </si>
  <si>
    <t>12.</t>
  </si>
  <si>
    <t>K64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</si>
  <si>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</si>
  <si>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</si>
  <si>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</si>
  <si>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</si>
  <si>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</si>
  <si>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</si>
  <si>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</si>
  <si>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</si>
  <si>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</si>
  <si>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</si>
  <si>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Egyéb tárgyi eszközök beszerzése, létesítése</t>
  </si>
  <si>
    <t>23.</t>
  </si>
  <si>
    <t>Részesedések beszerzése</t>
  </si>
  <si>
    <t>K65</t>
  </si>
  <si>
    <t>Meglévő részesedések növeléséhez kapcsolódó kiadások</t>
  </si>
  <si>
    <t>K66</t>
  </si>
  <si>
    <t>25.</t>
  </si>
  <si>
    <t>Beruházási célú előzetesen felszámított általános forgalmi adó</t>
  </si>
  <si>
    <t>K67</t>
  </si>
  <si>
    <t>26.</t>
  </si>
  <si>
    <t xml:space="preserve">Beruházások </t>
  </si>
  <si>
    <t>K6</t>
  </si>
  <si>
    <t>27.</t>
  </si>
  <si>
    <t>K71</t>
  </si>
  <si>
    <t>28.</t>
  </si>
  <si>
    <t>29.</t>
  </si>
  <si>
    <t>30.</t>
  </si>
  <si>
    <t>31.</t>
  </si>
  <si>
    <t>32.</t>
  </si>
  <si>
    <t>33.</t>
  </si>
  <si>
    <t>Ingatlanok felújítása</t>
  </si>
  <si>
    <t>34.</t>
  </si>
  <si>
    <t>Informatikai eszközök felújítása</t>
  </si>
  <si>
    <t>K72</t>
  </si>
  <si>
    <t>35.</t>
  </si>
  <si>
    <t xml:space="preserve">Egyéb tárgyi eszközök felújítása </t>
  </si>
  <si>
    <t>K73</t>
  </si>
  <si>
    <t>36.</t>
  </si>
  <si>
    <t>Felújítási célú előzetesen felszámított általános forgalmi adó</t>
  </si>
  <si>
    <t>K74</t>
  </si>
  <si>
    <t xml:space="preserve">Felújítások </t>
  </si>
  <si>
    <t>K7</t>
  </si>
  <si>
    <t>Egyéb felhalmozási célú kiadások</t>
  </si>
  <si>
    <t>K8</t>
  </si>
  <si>
    <t>Összes felhalmozási kiadás</t>
  </si>
  <si>
    <t>3.melléklet</t>
  </si>
  <si>
    <t>4. melléklet</t>
  </si>
  <si>
    <t>Rovatszám</t>
  </si>
  <si>
    <t>Egyéb közhatalmi bev. B36</t>
  </si>
  <si>
    <t>Finanszírozási bevételek</t>
  </si>
  <si>
    <t>Központi irányítószervi támogatás K915</t>
  </si>
  <si>
    <t>finanszírozási kiadások K9</t>
  </si>
  <si>
    <t>Államháztartáson belüli megelőlegezések B814</t>
  </si>
  <si>
    <t>Maradvány igénybevétele B813</t>
  </si>
  <si>
    <t>Önkormányzati vagyongazdálkodásra kisértékű tárgyi eszköz beszerzés</t>
  </si>
  <si>
    <t>Tárgyi eszközök Művelődési ház részére</t>
  </si>
  <si>
    <t>Felhalmozási célú támogatás nyújtása háztartásnak</t>
  </si>
  <si>
    <t>K89</t>
  </si>
  <si>
    <t>Érdekeltségnöv.pályázathoz céltartalék</t>
  </si>
  <si>
    <t>Elszámolásból származó bevételek B116</t>
  </si>
  <si>
    <t>Műk.c. költségvetési és kiegészítő támogatások  B115</t>
  </si>
  <si>
    <t>áfa</t>
  </si>
  <si>
    <t>Általános közfoglalkoztatás módosítása B16-06 (849 324 Ft)</t>
  </si>
  <si>
    <t>Bérkompenzáció módosítása (B115 296 528 Ft)</t>
  </si>
  <si>
    <t>2017. évi eredeti előirányzat</t>
  </si>
  <si>
    <t>Bursa Hungarica ösztöndíj támogatás (B411 50 000 Ft)</t>
  </si>
  <si>
    <t>HGA-108 Peugeot Partner gépjármű értékesítése (B53 196 850 Ft)</t>
  </si>
  <si>
    <t>XVII. Mogyorósi Napok támogatási bevételei (B65 2 500 000 Ft)</t>
  </si>
  <si>
    <t>Pedagógus napi jutalom (K506 250 000 Ft)</t>
  </si>
  <si>
    <t>Helyi védettségű épület felújítás (K89 280 000)</t>
  </si>
  <si>
    <t>71/2017.(V.31.)</t>
  </si>
  <si>
    <t>72/2017.(V.31.)</t>
  </si>
  <si>
    <t>Hulladéklerakó szakvélemény támogatás (K337 250 000 Ft)</t>
  </si>
  <si>
    <t>81/2017.(V.31.)</t>
  </si>
  <si>
    <t>79/2017.(V.31.)</t>
  </si>
  <si>
    <t>Ivóvíz beruházás, felújítás (K7 5 100 000 Ft)</t>
  </si>
  <si>
    <t>Fogászati eszközök vásárlása (K6 385 000 Ft)</t>
  </si>
  <si>
    <t>42/2017.(V.31.)</t>
  </si>
  <si>
    <t>Hivatali autók jav. Költség kerete (K334 250 000 Ft)</t>
  </si>
  <si>
    <t>6/2017.(I.26.)</t>
  </si>
  <si>
    <t>28/2017.(III.2.)</t>
  </si>
  <si>
    <t>Litér, Nap utca 7. ingatlanon történő szennyvízcsatorna tervezési munk. hozz. (K89 140 000 Ft)</t>
  </si>
  <si>
    <t>33/2017.(III.2.)</t>
  </si>
  <si>
    <t>34/2017.(III.2.)</t>
  </si>
  <si>
    <t>Lakásépítési támogatás (K89 400 000)</t>
  </si>
  <si>
    <t>39/2017.(III.23.)</t>
  </si>
  <si>
    <t>Kommandó település támogatása (K512 20 000 Ft)</t>
  </si>
  <si>
    <t>Polgárőr egyesület támogatása (K512 100 000 Ft)</t>
  </si>
  <si>
    <t>Támogatás Rákóczi Szüövetség részére (K512 10 000 Ft)</t>
  </si>
  <si>
    <t>40/2017.(III.23.)</t>
  </si>
  <si>
    <t>Támogatás Bódi Mária Magdolna Alapítvány részére (K512 100 000 Ft)</t>
  </si>
  <si>
    <t>43/2017.(III.23.)</t>
  </si>
  <si>
    <t>Old Timer Szuperkupa támogatás (K512 30 000 Ft)</t>
  </si>
  <si>
    <t>56/2017.(IV.20.)</t>
  </si>
  <si>
    <t>64/2017.(IV.20.)</t>
  </si>
  <si>
    <t>Támogatás Bódi Mária Magdolna Alapítvány részére (K512 250 000 Ft)</t>
  </si>
  <si>
    <t>44/2017.(III.23.)</t>
  </si>
  <si>
    <t>Befektetési célú belföldi értékpapír vásárlása    K9122</t>
  </si>
  <si>
    <t>Prémium Magyar Államkötvény jegyzése miatt átcsoportosítás (K9122 48 724 000 Ft)</t>
  </si>
  <si>
    <t>Prémium Magyar Államkötvény jegyzése miatt átcsoportosítás (K9122 4 275 000 Ft)</t>
  </si>
  <si>
    <t>Prémium Magyar Államkötvény jegyzése miatt előirányzat növelés (K9122 21 941 000 Ft)</t>
  </si>
  <si>
    <t>Prémium Magyar Államkötvény jegyzése miatt előirányzat növelés (B8123 21 941 000 Ft)</t>
  </si>
  <si>
    <t>Monográfia értékesítés bevétele (B401  3 200 Ft B406 160 Ft = 3 360 Ft)</t>
  </si>
  <si>
    <t xml:space="preserve">Iskolabusz hozzájárulás bevétele 1-4 hónapra (B65 105 050 Ft) </t>
  </si>
  <si>
    <t>Előző évi ktgv szerinti maradvány zárszámadás során megállapított korekkciója  (B8131 611 061 Ft)</t>
  </si>
  <si>
    <t>Bérkompenzáció módosítása (K1113 233 487 Ft; K2 63 041 = 296 528 Ft)</t>
  </si>
  <si>
    <t>Bursa Hungarica ösztöndíj támogatás (K48 50 000 Ft)</t>
  </si>
  <si>
    <t>Általános közfoglalkoztatás módosítása (K1101 755 898; K2 93 426 Ft)</t>
  </si>
  <si>
    <t>HGA-108 Peugeot biztosítás érdekmúlás (K513 7 403 Ft)</t>
  </si>
  <si>
    <t>HGA-108 Peugeot Partner gépjármű értékesítése (K513 196 850 Ft)</t>
  </si>
  <si>
    <t>2017. évi I. módosított előirányzat</t>
  </si>
  <si>
    <t>2017. I. módosított előirányzat</t>
  </si>
  <si>
    <t>Művelődési ház felújítási áfája beruházási áfaként lett tervezve, de fordított áfaként a dologi kiadások között kell elszámolni (átcsoportosítás K352 5 487 588 Ft)</t>
  </si>
  <si>
    <t>Ellátottak pénzbeli juttatásai főrovaton belül átcsoportosítás tévesen tervezettt eredeti előirányzat miatt. (K48 350 000 Ft)</t>
  </si>
  <si>
    <t>Ellátottak pénzbeli juttatásai főrovaton belül átcsoportosítás tévesen tervezettt eredeti előirányzat miatt. (K47 -350 000 Ft)</t>
  </si>
  <si>
    <t>Egyéb elvonások, befizetések K5023</t>
  </si>
  <si>
    <t>Előző évi elszámolásból származó kiadások K5021</t>
  </si>
  <si>
    <t>Előző évi elszámolásból származó kiadások (K5021 1 055 Ft)</t>
  </si>
  <si>
    <t>Rendezési terv módosítása</t>
  </si>
  <si>
    <t>Új bölcsőde építése</t>
  </si>
  <si>
    <t>Új védőnői tanácsadó építése</t>
  </si>
  <si>
    <t>Főzőkonyha kapacításbővítése, átalakítása</t>
  </si>
  <si>
    <t>ASP rendzser bevezetése</t>
  </si>
  <si>
    <t>Szoc. Bérlakások kisértékű tárgyi eszköz beszerzés</t>
  </si>
  <si>
    <t>Ivóvíz beruházás gördülő terv alapján</t>
  </si>
  <si>
    <t>Védőnő egyéb tárgyi eszköz beszerzése</t>
  </si>
  <si>
    <t>Város- és községgazdálkodás kisértékű tárgyi eszköz</t>
  </si>
  <si>
    <t>Művelődési ház energetikai korszerűsítése</t>
  </si>
  <si>
    <t>Művelődési ház tetőzet helyreállítása</t>
  </si>
  <si>
    <t>Hivatal épület homlokzat felújítás</t>
  </si>
  <si>
    <t>24.</t>
  </si>
  <si>
    <t>Garázs tetőszerkezet felújítás</t>
  </si>
  <si>
    <t>Vis Maior Bem Árpád utca csapadékvíz elvezetés helyreállítása</t>
  </si>
  <si>
    <t>LKS Tulajdonközösség GFT</t>
  </si>
  <si>
    <t>Fogászati eszközök vásárlása</t>
  </si>
  <si>
    <t>Litér Község Önkormányzat 2017. évi költségvetés I.módosítás</t>
  </si>
  <si>
    <t>Litér Község Önkormányzat 2017. évi költségvetése I. módosítás</t>
  </si>
  <si>
    <t>Befektetési célú belföldi értékpapírok beváltása, értékesítése B8123</t>
  </si>
  <si>
    <t>2015. évi normatív támogatás ellenőrzése miatt visszafizetés kamattal. (K5023 465 933 Ft)</t>
  </si>
  <si>
    <t>Felhalmozási bevétel B5</t>
  </si>
  <si>
    <t>Prémium Magyar Államkötvény jegyzése során fellépő árfolyamkülömbözet előirányzat átcsoportosítás (K353 59 952 Ft)</t>
  </si>
  <si>
    <t>85/2017.(V.31.)</t>
  </si>
  <si>
    <t>A Litéri Zöldág Kulturális egyesület számára nyújtott támogatás (K512 250 000 Ft)</t>
  </si>
  <si>
    <t>84/2017.(V.31.)</t>
  </si>
  <si>
    <t>Gálhidy Péter szobrászművész 800 000 Ft + áfa összegú árajánlata Ertl Pálné domborművének elkészítésére (K64 800 000 Ft, K67 216 000 Ft)</t>
  </si>
  <si>
    <t>XVII. Mogyorósi Napok támogatási bevételei (K337 1 970 000 K351 530 000 Ft = 2 500 000 Ft) - K512 250 000 Ft Litéri Zöldág - K64 és K67 1 016 000 Ft Ertl dombormű</t>
  </si>
  <si>
    <t>Ertl Pálné domborművének elkészítése</t>
  </si>
  <si>
    <t>Ivovíz rekonstrukció keretén elül az I. ütem</t>
  </si>
  <si>
    <t>HGA-108 Peugeot biztosítás érdekmúlás (B411 7 403 Ft)</t>
  </si>
  <si>
    <t>37.</t>
  </si>
  <si>
    <t>38.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</si>
</sst>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&quot;Ft&quot;"/>
    <numFmt numFmtId="173" formatCode="#,##0.0"/>
    <numFmt numFmtId="174" formatCode="#,##0\ &quot;Ft&quot;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\ &quot;Ft&quot;_-;\-* #,##0.0\ &quot;Ft&quot;_-;_-* &quot;-&quot;??\ &quot;Ft&quot;_-;_-@_-"/>
    <numFmt numFmtId="178" formatCode="_-* #,##0\ &quot;Ft&quot;_-;\-* #,##0\ &quot;Ft&quot;_-;_-* &quot;-&quot;??\ &quot;Ft&quot;_-;_-@_-"/>
    <numFmt numFmtId="179" formatCode="#,##0\ _F_t"/>
    <numFmt numFmtId="180" formatCode="#\ ##0"/>
    <numFmt numFmtId="181" formatCode="???&quot; &quot;??0"/>
    <numFmt numFmtId="182" formatCode="0__"/>
    <numFmt numFmtId="183" formatCode="\ ##########"/>
    <numFmt numFmtId="184" formatCode="[$-40E]yyyy/\ mmmm;@"/>
  </numFmts>
  <fonts count="63">
    <font>
      <sz val="10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B050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3" fillId="2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57" fillId="0" borderId="11" xfId="0" applyNumberFormat="1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/>
    </xf>
    <xf numFmtId="3" fontId="58" fillId="0" borderId="11" xfId="0" applyNumberFormat="1" applyFont="1" applyBorder="1" applyAlignment="1">
      <alignment/>
    </xf>
    <xf numFmtId="4" fontId="5" fillId="0" borderId="11" xfId="0" applyNumberFormat="1" applyFont="1" applyFill="1" applyBorder="1" applyAlignment="1">
      <alignment horizontal="left" vertical="center" wrapText="1"/>
    </xf>
    <xf numFmtId="3" fontId="57" fillId="0" borderId="11" xfId="0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0" fontId="57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60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3" fontId="61" fillId="0" borderId="11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Border="1" applyAlignment="1">
      <alignment/>
    </xf>
    <xf numFmtId="0" fontId="3" fillId="2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right"/>
    </xf>
    <xf numFmtId="3" fontId="6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58" fillId="0" borderId="11" xfId="0" applyNumberFormat="1" applyFont="1" applyFill="1" applyBorder="1" applyAlignment="1">
      <alignment horizontal="right"/>
    </xf>
    <xf numFmtId="0" fontId="57" fillId="0" borderId="11" xfId="56" applyFont="1" applyBorder="1">
      <alignment/>
      <protection/>
    </xf>
    <xf numFmtId="0" fontId="13" fillId="0" borderId="11" xfId="56" applyFont="1" applyFill="1" applyBorder="1" applyAlignment="1">
      <alignment horizontal="left" vertical="center"/>
      <protection/>
    </xf>
    <xf numFmtId="0" fontId="13" fillId="0" borderId="11" xfId="56" applyFont="1" applyFill="1" applyBorder="1" applyAlignment="1">
      <alignment horizontal="left" vertical="center" wrapText="1"/>
      <protection/>
    </xf>
    <xf numFmtId="0" fontId="12" fillId="0" borderId="11" xfId="56" applyFont="1" applyFill="1" applyBorder="1" applyAlignment="1">
      <alignment horizontal="left" vertical="center" wrapText="1"/>
      <protection/>
    </xf>
    <xf numFmtId="0" fontId="12" fillId="0" borderId="11" xfId="56" applyFont="1" applyFill="1" applyBorder="1" applyAlignment="1">
      <alignment horizontal="left" vertical="center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horizontal="left" vertical="center"/>
      <protection/>
    </xf>
    <xf numFmtId="0" fontId="14" fillId="0" borderId="11" xfId="56" applyFont="1" applyFill="1" applyBorder="1" applyAlignment="1">
      <alignment horizontal="left" vertical="center" wrapText="1"/>
      <protection/>
    </xf>
    <xf numFmtId="0" fontId="57" fillId="34" borderId="11" xfId="56" applyFont="1" applyFill="1" applyBorder="1">
      <alignment/>
      <protection/>
    </xf>
    <xf numFmtId="0" fontId="57" fillId="35" borderId="11" xfId="56" applyFont="1" applyFill="1" applyBorder="1">
      <alignment/>
      <protection/>
    </xf>
    <xf numFmtId="3" fontId="13" fillId="0" borderId="11" xfId="56" applyNumberFormat="1" applyFont="1" applyBorder="1" applyAlignment="1">
      <alignment horizontal="right" wrapText="1"/>
      <protection/>
    </xf>
    <xf numFmtId="3" fontId="58" fillId="0" borderId="11" xfId="56" applyNumberFormat="1" applyFont="1" applyBorder="1" applyAlignment="1">
      <alignment horizontal="right"/>
      <protection/>
    </xf>
    <xf numFmtId="3" fontId="57" fillId="0" borderId="11" xfId="56" applyNumberFormat="1" applyFont="1" applyBorder="1" applyAlignment="1">
      <alignment horizontal="right"/>
      <protection/>
    </xf>
    <xf numFmtId="0" fontId="12" fillId="34" borderId="11" xfId="56" applyFont="1" applyFill="1" applyBorder="1" applyAlignment="1">
      <alignment horizontal="left" vertical="center"/>
      <protection/>
    </xf>
    <xf numFmtId="3" fontId="5" fillId="0" borderId="11" xfId="56" applyNumberFormat="1" applyFont="1" applyBorder="1" applyAlignment="1">
      <alignment horizontal="right"/>
      <protection/>
    </xf>
    <xf numFmtId="0" fontId="8" fillId="34" borderId="11" xfId="56" applyFont="1" applyFill="1" applyBorder="1" applyAlignment="1">
      <alignment horizontal="left" vertical="center" wrapText="1"/>
      <protection/>
    </xf>
    <xf numFmtId="3" fontId="58" fillId="34" borderId="11" xfId="56" applyNumberFormat="1" applyFont="1" applyFill="1" applyBorder="1" applyAlignment="1">
      <alignment horizontal="right"/>
      <protection/>
    </xf>
    <xf numFmtId="0" fontId="58" fillId="35" borderId="11" xfId="56" applyFont="1" applyFill="1" applyBorder="1">
      <alignment/>
      <protection/>
    </xf>
    <xf numFmtId="3" fontId="58" fillId="35" borderId="11" xfId="56" applyNumberFormat="1" applyFont="1" applyFill="1" applyBorder="1">
      <alignment/>
      <protection/>
    </xf>
    <xf numFmtId="3" fontId="57" fillId="0" borderId="11" xfId="56" applyNumberFormat="1" applyFont="1" applyFill="1" applyBorder="1" applyAlignment="1">
      <alignment horizontal="right"/>
      <protection/>
    </xf>
    <xf numFmtId="0" fontId="5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3" fontId="57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" fillId="0" borderId="17" xfId="55" applyFont="1" applyBorder="1" applyAlignment="1">
      <alignment horizontal="right"/>
      <protection/>
    </xf>
    <xf numFmtId="3" fontId="5" fillId="36" borderId="11" xfId="0" applyNumberFormat="1" applyFont="1" applyFill="1" applyBorder="1" applyAlignment="1">
      <alignment/>
    </xf>
    <xf numFmtId="3" fontId="7" fillId="36" borderId="11" xfId="0" applyNumberFormat="1" applyFont="1" applyFill="1" applyBorder="1" applyAlignment="1">
      <alignment/>
    </xf>
    <xf numFmtId="3" fontId="5" fillId="36" borderId="11" xfId="0" applyNumberFormat="1" applyFont="1" applyFill="1" applyBorder="1" applyAlignment="1">
      <alignment horizontal="right"/>
    </xf>
    <xf numFmtId="3" fontId="61" fillId="36" borderId="11" xfId="0" applyNumberFormat="1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W17"/>
  <sheetViews>
    <sheetView zoomScale="90" zoomScaleNormal="90" workbookViewId="0" topLeftCell="P1">
      <selection activeCell="Q15" sqref="Q15"/>
    </sheetView>
  </sheetViews>
  <sheetFormatPr defaultColWidth="9.00390625" defaultRowHeight="12.75"/>
  <cols>
    <col min="1" max="1" width="15.875" style="2" customWidth="1"/>
    <col min="2" max="2" width="39.125" style="2" bestFit="1" customWidth="1"/>
    <col min="3" max="3" width="10.875" style="2" bestFit="1" customWidth="1"/>
    <col min="4" max="4" width="31.00390625" style="2" bestFit="1" customWidth="1"/>
    <col min="5" max="5" width="29.125" style="2" bestFit="1" customWidth="1"/>
    <col min="6" max="6" width="19.375" style="2" bestFit="1" customWidth="1"/>
    <col min="7" max="7" width="41.75390625" style="2" bestFit="1" customWidth="1"/>
    <col min="8" max="8" width="31.625" style="2" bestFit="1" customWidth="1"/>
    <col min="9" max="9" width="27.375" style="2" bestFit="1" customWidth="1"/>
    <col min="10" max="10" width="35.75390625" style="2" bestFit="1" customWidth="1"/>
    <col min="11" max="11" width="17.875" style="2" bestFit="1" customWidth="1"/>
    <col min="12" max="12" width="27.375" style="2" bestFit="1" customWidth="1"/>
    <col min="13" max="13" width="17.625" style="2" bestFit="1" customWidth="1"/>
    <col min="14" max="14" width="21.125" style="2" bestFit="1" customWidth="1"/>
    <col min="15" max="15" width="10.375" style="2" customWidth="1"/>
    <col min="16" max="16" width="10.00390625" style="2" customWidth="1"/>
    <col min="17" max="17" width="9.75390625" style="2" customWidth="1"/>
    <col min="18" max="19" width="9.625" style="2" customWidth="1"/>
    <col min="20" max="20" width="13.00390625" style="2" customWidth="1"/>
    <col min="21" max="21" width="11.75390625" style="2" customWidth="1"/>
    <col min="22" max="22" width="10.875" style="2" customWidth="1"/>
    <col min="23" max="16384" width="9.125" style="2" customWidth="1"/>
  </cols>
  <sheetData>
    <row r="1" spans="1:21" ht="18.75">
      <c r="A1" s="1" t="s">
        <v>0</v>
      </c>
      <c r="U1" s="2" t="s">
        <v>30</v>
      </c>
    </row>
    <row r="2" spans="1:22" ht="36" customHeight="1">
      <c r="A2" s="113" t="s">
        <v>1</v>
      </c>
      <c r="B2" s="114" t="s">
        <v>2</v>
      </c>
      <c r="C2" s="112" t="s">
        <v>14</v>
      </c>
      <c r="D2" s="112"/>
      <c r="E2" s="112"/>
      <c r="F2" s="112"/>
      <c r="G2" s="112"/>
      <c r="H2" s="112"/>
      <c r="I2" s="112"/>
      <c r="J2" s="10" t="s">
        <v>22</v>
      </c>
      <c r="K2" s="117" t="s">
        <v>8</v>
      </c>
      <c r="L2" s="118"/>
      <c r="M2" s="118"/>
      <c r="N2" s="119"/>
      <c r="O2" s="11" t="s">
        <v>12</v>
      </c>
      <c r="P2" s="115" t="s">
        <v>216</v>
      </c>
      <c r="Q2" s="112" t="s">
        <v>26</v>
      </c>
      <c r="R2" s="112" t="s">
        <v>27</v>
      </c>
      <c r="S2" s="121" t="s">
        <v>126</v>
      </c>
      <c r="T2" s="132"/>
      <c r="U2" s="122"/>
      <c r="V2" s="112" t="s">
        <v>28</v>
      </c>
    </row>
    <row r="3" spans="1:22" ht="12.75" customHeight="1">
      <c r="A3" s="113"/>
      <c r="B3" s="114"/>
      <c r="C3" s="112" t="s">
        <v>13</v>
      </c>
      <c r="D3" s="112" t="s">
        <v>20</v>
      </c>
      <c r="E3" s="112" t="s">
        <v>36</v>
      </c>
      <c r="F3" s="112" t="s">
        <v>29</v>
      </c>
      <c r="G3" s="112" t="s">
        <v>137</v>
      </c>
      <c r="H3" s="115" t="s">
        <v>136</v>
      </c>
      <c r="I3" s="112" t="s">
        <v>21</v>
      </c>
      <c r="J3" s="112" t="s">
        <v>23</v>
      </c>
      <c r="K3" s="112" t="s">
        <v>7</v>
      </c>
      <c r="L3" s="112" t="s">
        <v>24</v>
      </c>
      <c r="M3" s="112" t="s">
        <v>25</v>
      </c>
      <c r="N3" s="115" t="s">
        <v>125</v>
      </c>
      <c r="O3" s="112" t="s">
        <v>9</v>
      </c>
      <c r="P3" s="120"/>
      <c r="Q3" s="112"/>
      <c r="R3" s="112"/>
      <c r="S3" s="115" t="s">
        <v>214</v>
      </c>
      <c r="T3" s="115" t="s">
        <v>129</v>
      </c>
      <c r="U3" s="115" t="s">
        <v>130</v>
      </c>
      <c r="V3" s="112"/>
    </row>
    <row r="4" spans="1:22" ht="58.5" customHeight="1">
      <c r="A4" s="113"/>
      <c r="B4" s="114"/>
      <c r="C4" s="112"/>
      <c r="D4" s="112"/>
      <c r="E4" s="112"/>
      <c r="F4" s="112"/>
      <c r="G4" s="112"/>
      <c r="H4" s="116"/>
      <c r="I4" s="112"/>
      <c r="J4" s="112"/>
      <c r="K4" s="112"/>
      <c r="L4" s="112"/>
      <c r="M4" s="112"/>
      <c r="N4" s="116"/>
      <c r="O4" s="112"/>
      <c r="P4" s="116"/>
      <c r="Q4" s="112"/>
      <c r="R4" s="112"/>
      <c r="S4" s="116"/>
      <c r="T4" s="116"/>
      <c r="U4" s="116"/>
      <c r="V4" s="112"/>
    </row>
    <row r="5" spans="1:49" s="60" customFormat="1" ht="37.5" customHeight="1">
      <c r="A5" s="40"/>
      <c r="B5" s="40" t="s">
        <v>141</v>
      </c>
      <c r="C5" s="41">
        <v>45543</v>
      </c>
      <c r="D5" s="41">
        <v>67145</v>
      </c>
      <c r="E5" s="41">
        <v>28639</v>
      </c>
      <c r="F5" s="41">
        <v>2560</v>
      </c>
      <c r="G5" s="41"/>
      <c r="H5" s="41"/>
      <c r="I5" s="41">
        <v>24635</v>
      </c>
      <c r="J5" s="41">
        <v>334162</v>
      </c>
      <c r="K5" s="41">
        <v>22140</v>
      </c>
      <c r="L5" s="41">
        <v>45000</v>
      </c>
      <c r="M5" s="41">
        <v>6500</v>
      </c>
      <c r="N5" s="41">
        <v>650</v>
      </c>
      <c r="O5" s="41">
        <v>10565</v>
      </c>
      <c r="P5" s="41"/>
      <c r="Q5" s="41">
        <v>0</v>
      </c>
      <c r="R5" s="41">
        <v>100</v>
      </c>
      <c r="S5" s="41"/>
      <c r="T5" s="41"/>
      <c r="U5" s="41">
        <v>106000</v>
      </c>
      <c r="V5" s="41">
        <f aca="true" t="shared" si="0" ref="V5:V15">SUM(C5:U5)</f>
        <v>693639</v>
      </c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spans="1:22" s="68" customFormat="1" ht="37.5" customHeight="1">
      <c r="A6" s="19"/>
      <c r="B6" s="54" t="s">
        <v>140</v>
      </c>
      <c r="C6" s="13"/>
      <c r="D6" s="13"/>
      <c r="E6" s="13"/>
      <c r="F6" s="13"/>
      <c r="G6" s="13">
        <v>297</v>
      </c>
      <c r="H6" s="13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3">
        <f t="shared" si="0"/>
        <v>297</v>
      </c>
    </row>
    <row r="7" spans="1:49" s="5" customFormat="1" ht="37.5" customHeight="1">
      <c r="A7" s="19"/>
      <c r="B7" s="54" t="s">
        <v>142</v>
      </c>
      <c r="C7" s="14"/>
      <c r="D7" s="13"/>
      <c r="E7" s="13"/>
      <c r="F7" s="13"/>
      <c r="G7" s="13"/>
      <c r="H7" s="13"/>
      <c r="I7" s="13"/>
      <c r="J7" s="54"/>
      <c r="K7" s="13"/>
      <c r="L7" s="13"/>
      <c r="M7" s="13"/>
      <c r="N7" s="13"/>
      <c r="O7" s="13">
        <v>50</v>
      </c>
      <c r="P7" s="13"/>
      <c r="Q7" s="13"/>
      <c r="R7" s="13"/>
      <c r="S7" s="13"/>
      <c r="T7" s="13"/>
      <c r="U7" s="13"/>
      <c r="V7" s="13">
        <f t="shared" si="0"/>
        <v>50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s="5" customFormat="1" ht="37.5" customHeight="1">
      <c r="A8" s="19"/>
      <c r="B8" s="54" t="s">
        <v>225</v>
      </c>
      <c r="C8" s="14"/>
      <c r="D8" s="13"/>
      <c r="E8" s="13"/>
      <c r="F8" s="13"/>
      <c r="G8" s="13"/>
      <c r="H8" s="13"/>
      <c r="I8" s="13"/>
      <c r="J8" s="54"/>
      <c r="K8" s="13"/>
      <c r="L8" s="13"/>
      <c r="M8" s="13"/>
      <c r="N8" s="13"/>
      <c r="O8" s="13">
        <v>7</v>
      </c>
      <c r="P8" s="13"/>
      <c r="Q8" s="13"/>
      <c r="R8" s="13"/>
      <c r="S8" s="13"/>
      <c r="T8" s="13"/>
      <c r="U8" s="13"/>
      <c r="V8" s="13">
        <f t="shared" si="0"/>
        <v>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s="5" customFormat="1" ht="37.5" customHeight="1">
      <c r="A9" s="19"/>
      <c r="B9" s="36" t="s">
        <v>139</v>
      </c>
      <c r="C9" s="14"/>
      <c r="D9" s="13"/>
      <c r="E9" s="13"/>
      <c r="F9" s="13"/>
      <c r="G9" s="13"/>
      <c r="H9" s="13"/>
      <c r="I9" s="13">
        <v>849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>
        <f t="shared" si="0"/>
        <v>849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s="5" customFormat="1" ht="48" customHeight="1">
      <c r="A10" s="19"/>
      <c r="B10" s="36" t="s">
        <v>143</v>
      </c>
      <c r="C10" s="14"/>
      <c r="D10" s="13"/>
      <c r="E10" s="13"/>
      <c r="F10" s="13"/>
      <c r="G10" s="13"/>
      <c r="H10" s="13"/>
      <c r="I10" s="13"/>
      <c r="J10" s="36"/>
      <c r="K10" s="13"/>
      <c r="L10" s="13"/>
      <c r="M10" s="13"/>
      <c r="N10" s="13"/>
      <c r="O10" s="13"/>
      <c r="P10" s="13">
        <v>197</v>
      </c>
      <c r="Q10" s="13"/>
      <c r="R10" s="13"/>
      <c r="S10" s="13"/>
      <c r="T10" s="13"/>
      <c r="U10" s="13"/>
      <c r="V10" s="13">
        <f t="shared" si="0"/>
        <v>197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5" customFormat="1" ht="42" customHeight="1">
      <c r="A11" s="15"/>
      <c r="B11" s="18" t="s">
        <v>144</v>
      </c>
      <c r="C11" s="14"/>
      <c r="D11" s="13"/>
      <c r="E11" s="13"/>
      <c r="F11" s="13"/>
      <c r="G11" s="13"/>
      <c r="H11" s="13"/>
      <c r="I11" s="13"/>
      <c r="J11" s="16"/>
      <c r="K11" s="13"/>
      <c r="L11" s="13"/>
      <c r="M11" s="13"/>
      <c r="N11" s="13"/>
      <c r="O11" s="13"/>
      <c r="P11" s="13"/>
      <c r="Q11" s="13">
        <v>2500</v>
      </c>
      <c r="R11" s="13"/>
      <c r="S11" s="13"/>
      <c r="T11" s="13"/>
      <c r="U11" s="13"/>
      <c r="V11" s="13">
        <f t="shared" si="0"/>
        <v>2500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s="5" customFormat="1" ht="37.5" customHeight="1">
      <c r="A12" s="15"/>
      <c r="B12" s="18" t="s">
        <v>179</v>
      </c>
      <c r="C12" s="14"/>
      <c r="D12" s="13"/>
      <c r="E12" s="13"/>
      <c r="F12" s="13"/>
      <c r="G12" s="13"/>
      <c r="H12" s="13"/>
      <c r="I12" s="13"/>
      <c r="J12" s="16"/>
      <c r="K12" s="13"/>
      <c r="L12" s="13"/>
      <c r="M12" s="13"/>
      <c r="N12" s="13"/>
      <c r="O12" s="13">
        <v>3</v>
      </c>
      <c r="P12" s="13"/>
      <c r="Q12" s="13"/>
      <c r="R12" s="13"/>
      <c r="S12" s="13"/>
      <c r="T12" s="13"/>
      <c r="U12" s="13"/>
      <c r="V12" s="13">
        <f t="shared" si="0"/>
        <v>3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s="5" customFormat="1" ht="37.5" customHeight="1">
      <c r="A13" s="15"/>
      <c r="B13" s="18" t="s">
        <v>180</v>
      </c>
      <c r="C13" s="14"/>
      <c r="D13" s="13"/>
      <c r="E13" s="13"/>
      <c r="F13" s="13"/>
      <c r="G13" s="13"/>
      <c r="H13" s="13"/>
      <c r="I13" s="13"/>
      <c r="J13" s="16"/>
      <c r="K13" s="13"/>
      <c r="L13" s="13"/>
      <c r="M13" s="13"/>
      <c r="N13" s="13"/>
      <c r="O13" s="13"/>
      <c r="P13" s="13"/>
      <c r="Q13" s="13">
        <v>105</v>
      </c>
      <c r="R13" s="13"/>
      <c r="S13" s="13"/>
      <c r="T13" s="13"/>
      <c r="U13" s="13"/>
      <c r="V13" s="13">
        <f t="shared" si="0"/>
        <v>105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s="5" customFormat="1" ht="47.25" customHeight="1">
      <c r="A14" s="15"/>
      <c r="B14" s="36" t="s">
        <v>181</v>
      </c>
      <c r="C14" s="14"/>
      <c r="D14" s="13"/>
      <c r="E14" s="13"/>
      <c r="F14" s="13"/>
      <c r="G14" s="13"/>
      <c r="H14" s="13"/>
      <c r="I14" s="13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>
        <v>611</v>
      </c>
      <c r="V14" s="13">
        <f t="shared" si="0"/>
        <v>611</v>
      </c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s="5" customFormat="1" ht="47.25" customHeight="1">
      <c r="A15" s="15"/>
      <c r="B15" s="54" t="s">
        <v>178</v>
      </c>
      <c r="C15" s="14"/>
      <c r="D15" s="13"/>
      <c r="E15" s="13"/>
      <c r="F15" s="13"/>
      <c r="G15" s="13"/>
      <c r="H15" s="13"/>
      <c r="I15" s="13"/>
      <c r="J15" s="16"/>
      <c r="K15" s="13"/>
      <c r="L15" s="13"/>
      <c r="M15" s="13"/>
      <c r="N15" s="13"/>
      <c r="O15" s="13"/>
      <c r="P15" s="13"/>
      <c r="Q15" s="13"/>
      <c r="R15" s="13"/>
      <c r="S15" s="13">
        <v>21941</v>
      </c>
      <c r="T15" s="13"/>
      <c r="U15" s="13"/>
      <c r="V15" s="13">
        <f t="shared" si="0"/>
        <v>21941</v>
      </c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9" customFormat="1" ht="33" customHeight="1">
      <c r="A16" s="55"/>
      <c r="B16" s="16" t="s">
        <v>16</v>
      </c>
      <c r="C16" s="109">
        <f aca="true" t="shared" si="1" ref="C16:V16">SUM(C6:C15)</f>
        <v>0</v>
      </c>
      <c r="D16" s="109">
        <f t="shared" si="1"/>
        <v>0</v>
      </c>
      <c r="E16" s="109">
        <f t="shared" si="1"/>
        <v>0</v>
      </c>
      <c r="F16" s="109">
        <f t="shared" si="1"/>
        <v>0</v>
      </c>
      <c r="G16" s="109">
        <f t="shared" si="1"/>
        <v>297</v>
      </c>
      <c r="H16" s="109">
        <f t="shared" si="1"/>
        <v>0</v>
      </c>
      <c r="I16" s="109">
        <f t="shared" si="1"/>
        <v>849</v>
      </c>
      <c r="J16" s="109">
        <f t="shared" si="1"/>
        <v>0</v>
      </c>
      <c r="K16" s="109">
        <f t="shared" si="1"/>
        <v>0</v>
      </c>
      <c r="L16" s="109">
        <f t="shared" si="1"/>
        <v>0</v>
      </c>
      <c r="M16" s="109">
        <f t="shared" si="1"/>
        <v>0</v>
      </c>
      <c r="N16" s="109">
        <f t="shared" si="1"/>
        <v>0</v>
      </c>
      <c r="O16" s="109">
        <f t="shared" si="1"/>
        <v>60</v>
      </c>
      <c r="P16" s="109">
        <f t="shared" si="1"/>
        <v>197</v>
      </c>
      <c r="Q16" s="109">
        <f t="shared" si="1"/>
        <v>2605</v>
      </c>
      <c r="R16" s="109">
        <f t="shared" si="1"/>
        <v>0</v>
      </c>
      <c r="S16" s="109">
        <f t="shared" si="1"/>
        <v>21941</v>
      </c>
      <c r="T16" s="109">
        <f t="shared" si="1"/>
        <v>0</v>
      </c>
      <c r="U16" s="17">
        <f t="shared" si="1"/>
        <v>611</v>
      </c>
      <c r="V16" s="17">
        <f t="shared" si="1"/>
        <v>26560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22" s="7" customFormat="1" ht="33.75" customHeight="1">
      <c r="A17" s="73"/>
      <c r="B17" s="74" t="s">
        <v>188</v>
      </c>
      <c r="C17" s="53">
        <f aca="true" t="shared" si="2" ref="C17:M17">SUM(C5,C16)</f>
        <v>45543</v>
      </c>
      <c r="D17" s="53">
        <f t="shared" si="2"/>
        <v>67145</v>
      </c>
      <c r="E17" s="53">
        <f t="shared" si="2"/>
        <v>28639</v>
      </c>
      <c r="F17" s="53">
        <f t="shared" si="2"/>
        <v>2560</v>
      </c>
      <c r="G17" s="53">
        <f t="shared" si="2"/>
        <v>297</v>
      </c>
      <c r="H17" s="53">
        <f t="shared" si="2"/>
        <v>0</v>
      </c>
      <c r="I17" s="53">
        <f t="shared" si="2"/>
        <v>25484</v>
      </c>
      <c r="J17" s="53">
        <f t="shared" si="2"/>
        <v>334162</v>
      </c>
      <c r="K17" s="53">
        <f t="shared" si="2"/>
        <v>22140</v>
      </c>
      <c r="L17" s="53">
        <f t="shared" si="2"/>
        <v>45000</v>
      </c>
      <c r="M17" s="53">
        <f t="shared" si="2"/>
        <v>6500</v>
      </c>
      <c r="N17" s="53"/>
      <c r="O17" s="53">
        <f aca="true" t="shared" si="3" ref="O17:V17">SUM(O5,O16)</f>
        <v>10625</v>
      </c>
      <c r="P17" s="53">
        <f t="shared" si="3"/>
        <v>197</v>
      </c>
      <c r="Q17" s="53">
        <f t="shared" si="3"/>
        <v>2605</v>
      </c>
      <c r="R17" s="53">
        <f t="shared" si="3"/>
        <v>100</v>
      </c>
      <c r="S17" s="53">
        <f t="shared" si="3"/>
        <v>21941</v>
      </c>
      <c r="T17" s="53">
        <f t="shared" si="3"/>
        <v>0</v>
      </c>
      <c r="U17" s="53">
        <f t="shared" si="3"/>
        <v>106611</v>
      </c>
      <c r="V17" s="53">
        <f t="shared" si="3"/>
        <v>720199</v>
      </c>
    </row>
    <row r="19" ht="12.75" customHeight="1"/>
  </sheetData>
  <sheetProtection/>
  <mergeCells count="25">
    <mergeCell ref="N3:N4"/>
    <mergeCell ref="K2:N2"/>
    <mergeCell ref="P2:P4"/>
    <mergeCell ref="U3:U4"/>
    <mergeCell ref="T3:T4"/>
    <mergeCell ref="R2:R4"/>
    <mergeCell ref="S3:S4"/>
    <mergeCell ref="S2:U2"/>
    <mergeCell ref="J3:J4"/>
    <mergeCell ref="M3:M4"/>
    <mergeCell ref="C2:I2"/>
    <mergeCell ref="G3:G4"/>
    <mergeCell ref="I3:I4"/>
    <mergeCell ref="C3:C4"/>
    <mergeCell ref="E3:E4"/>
    <mergeCell ref="V2:V4"/>
    <mergeCell ref="A2:A4"/>
    <mergeCell ref="B2:B4"/>
    <mergeCell ref="O3:O4"/>
    <mergeCell ref="K3:K4"/>
    <mergeCell ref="L3:L4"/>
    <mergeCell ref="F3:F4"/>
    <mergeCell ref="Q2:Q4"/>
    <mergeCell ref="H3:H4"/>
    <mergeCell ref="D3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3" r:id="rId1"/>
  <headerFooter>
    <oddHeader>&amp;CLitér Község Önkormányzata
2017. évi költségvetés I. módosítás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B51"/>
  <sheetViews>
    <sheetView zoomScale="90" zoomScaleNormal="90" workbookViewId="0" topLeftCell="A1">
      <pane ySplit="5" topLeftCell="A39" activePane="bottomLeft" state="frozen"/>
      <selection pane="topLeft" activeCell="Q15" sqref="Q15"/>
      <selection pane="bottomLeft" activeCell="Q5" sqref="M1:Q16384"/>
    </sheetView>
  </sheetViews>
  <sheetFormatPr defaultColWidth="17.00390625" defaultRowHeight="12.75"/>
  <cols>
    <col min="1" max="1" width="21.00390625" style="1" customWidth="1"/>
    <col min="2" max="2" width="43.125" style="1" customWidth="1"/>
    <col min="3" max="3" width="12.125" style="1" hidden="1" customWidth="1"/>
    <col min="4" max="4" width="11.875" style="1" hidden="1" customWidth="1"/>
    <col min="5" max="5" width="11.125" style="1" hidden="1" customWidth="1"/>
    <col min="6" max="7" width="10.375" style="1" hidden="1" customWidth="1"/>
    <col min="8" max="8" width="11.625" style="1" hidden="1" customWidth="1"/>
    <col min="9" max="9" width="11.875" style="1" hidden="1" customWidth="1"/>
    <col min="10" max="10" width="11.75390625" style="1" hidden="1" customWidth="1"/>
    <col min="11" max="11" width="13.00390625" style="1" hidden="1" customWidth="1"/>
    <col min="12" max="13" width="10.75390625" style="1" hidden="1" customWidth="1"/>
    <col min="14" max="14" width="10.25390625" style="1" hidden="1" customWidth="1"/>
    <col min="15" max="15" width="10.875" style="1" hidden="1" customWidth="1"/>
    <col min="16" max="16" width="11.75390625" style="1" hidden="1" customWidth="1"/>
    <col min="17" max="17" width="10.875" style="1" hidden="1" customWidth="1"/>
    <col min="18" max="18" width="12.00390625" style="1" customWidth="1"/>
    <col min="19" max="19" width="15.75390625" style="1" customWidth="1"/>
    <col min="20" max="16384" width="17.00390625" style="1" customWidth="1"/>
  </cols>
  <sheetData>
    <row r="1" spans="1:19" ht="31.5" customHeight="1">
      <c r="A1" s="1" t="s">
        <v>4</v>
      </c>
      <c r="O1" s="133" t="s">
        <v>34</v>
      </c>
      <c r="P1" s="133"/>
      <c r="Q1" s="133"/>
      <c r="R1" s="133"/>
      <c r="S1" s="133"/>
    </row>
    <row r="2" spans="1:19" s="20" customFormat="1" ht="31.5" customHeight="1">
      <c r="A2" s="123" t="s">
        <v>1</v>
      </c>
      <c r="B2" s="126" t="s">
        <v>2</v>
      </c>
      <c r="C2" s="129" t="s">
        <v>5</v>
      </c>
      <c r="D2" s="130"/>
      <c r="E2" s="130"/>
      <c r="F2" s="130"/>
      <c r="G2" s="130"/>
      <c r="H2" s="130"/>
      <c r="I2" s="130"/>
      <c r="J2" s="130"/>
      <c r="K2" s="130"/>
      <c r="L2" s="131"/>
      <c r="M2" s="129" t="s">
        <v>6</v>
      </c>
      <c r="N2" s="130"/>
      <c r="O2" s="131"/>
      <c r="P2" s="137" t="s">
        <v>128</v>
      </c>
      <c r="Q2" s="138"/>
      <c r="R2" s="139"/>
      <c r="S2" s="134" t="s">
        <v>3</v>
      </c>
    </row>
    <row r="3" spans="1:19" s="20" customFormat="1" ht="24" customHeight="1">
      <c r="A3" s="124"/>
      <c r="B3" s="127"/>
      <c r="C3" s="115" t="s">
        <v>10</v>
      </c>
      <c r="D3" s="115" t="s">
        <v>38</v>
      </c>
      <c r="E3" s="115" t="s">
        <v>18</v>
      </c>
      <c r="F3" s="115" t="s">
        <v>11</v>
      </c>
      <c r="G3" s="121" t="s">
        <v>19</v>
      </c>
      <c r="H3" s="132"/>
      <c r="I3" s="132"/>
      <c r="J3" s="132"/>
      <c r="K3" s="132"/>
      <c r="L3" s="122"/>
      <c r="M3" s="115" t="s">
        <v>31</v>
      </c>
      <c r="N3" s="115" t="s">
        <v>32</v>
      </c>
      <c r="O3" s="115" t="s">
        <v>33</v>
      </c>
      <c r="P3" s="115" t="s">
        <v>39</v>
      </c>
      <c r="Q3" s="115" t="s">
        <v>127</v>
      </c>
      <c r="R3" s="115" t="s">
        <v>174</v>
      </c>
      <c r="S3" s="135"/>
    </row>
    <row r="4" spans="1:19" s="20" customFormat="1" ht="60" customHeight="1">
      <c r="A4" s="125"/>
      <c r="B4" s="128"/>
      <c r="C4" s="116"/>
      <c r="D4" s="116"/>
      <c r="E4" s="116"/>
      <c r="F4" s="116"/>
      <c r="G4" s="59" t="s">
        <v>193</v>
      </c>
      <c r="H4" s="21" t="s">
        <v>192</v>
      </c>
      <c r="I4" s="21" t="s">
        <v>15</v>
      </c>
      <c r="J4" s="21" t="s">
        <v>17</v>
      </c>
      <c r="K4" s="21" t="s">
        <v>35</v>
      </c>
      <c r="L4" s="21" t="s">
        <v>37</v>
      </c>
      <c r="M4" s="116"/>
      <c r="N4" s="116"/>
      <c r="O4" s="116"/>
      <c r="P4" s="116"/>
      <c r="Q4" s="116"/>
      <c r="R4" s="116"/>
      <c r="S4" s="136"/>
    </row>
    <row r="5" spans="1:19" s="3" customFormat="1" ht="37.5" customHeight="1">
      <c r="A5" s="40"/>
      <c r="B5" s="42" t="s">
        <v>141</v>
      </c>
      <c r="C5" s="41">
        <v>23959</v>
      </c>
      <c r="D5" s="41">
        <v>5271</v>
      </c>
      <c r="E5" s="41">
        <v>50073</v>
      </c>
      <c r="F5" s="41">
        <v>4178</v>
      </c>
      <c r="G5" s="41"/>
      <c r="H5" s="41"/>
      <c r="I5" s="41">
        <v>94703</v>
      </c>
      <c r="J5" s="41"/>
      <c r="K5" s="41">
        <v>13601</v>
      </c>
      <c r="L5" s="41">
        <v>67634</v>
      </c>
      <c r="M5" s="41">
        <v>315056</v>
      </c>
      <c r="N5" s="41">
        <v>61311</v>
      </c>
      <c r="O5" s="41"/>
      <c r="P5" s="41">
        <v>4771</v>
      </c>
      <c r="Q5" s="41">
        <v>53082</v>
      </c>
      <c r="R5" s="41"/>
      <c r="S5" s="41">
        <f aca="true" t="shared" si="0" ref="S5:S12">SUM(C5:R5)</f>
        <v>693639</v>
      </c>
    </row>
    <row r="6" spans="1:19" s="62" customFormat="1" ht="37.5" customHeight="1">
      <c r="A6" s="61" t="s">
        <v>147</v>
      </c>
      <c r="B6" s="65" t="s">
        <v>145</v>
      </c>
      <c r="C6" s="13"/>
      <c r="D6" s="13"/>
      <c r="E6" s="13"/>
      <c r="F6" s="13"/>
      <c r="G6" s="13"/>
      <c r="H6" s="13"/>
      <c r="I6" s="142">
        <v>250</v>
      </c>
      <c r="J6" s="13"/>
      <c r="K6" s="13"/>
      <c r="L6" s="50">
        <v>-250</v>
      </c>
      <c r="M6" s="13"/>
      <c r="N6" s="13"/>
      <c r="O6" s="13"/>
      <c r="P6" s="13"/>
      <c r="Q6" s="13"/>
      <c r="R6" s="13"/>
      <c r="S6" s="13">
        <f t="shared" si="0"/>
        <v>0</v>
      </c>
    </row>
    <row r="7" spans="1:19" s="62" customFormat="1" ht="37.5" customHeight="1">
      <c r="A7" s="61" t="s">
        <v>148</v>
      </c>
      <c r="B7" s="65" t="s">
        <v>146</v>
      </c>
      <c r="C7" s="13"/>
      <c r="D7" s="13"/>
      <c r="E7" s="13"/>
      <c r="F7" s="13"/>
      <c r="G7" s="13"/>
      <c r="H7" s="13"/>
      <c r="I7" s="13"/>
      <c r="J7" s="13"/>
      <c r="K7" s="13"/>
      <c r="L7" s="50">
        <v>-280</v>
      </c>
      <c r="M7" s="13"/>
      <c r="N7" s="13"/>
      <c r="O7" s="142">
        <v>280</v>
      </c>
      <c r="P7" s="13"/>
      <c r="Q7" s="13"/>
      <c r="R7" s="13"/>
      <c r="S7" s="13">
        <f t="shared" si="0"/>
        <v>0</v>
      </c>
    </row>
    <row r="8" spans="1:19" s="62" customFormat="1" ht="37.5" customHeight="1">
      <c r="A8" s="61" t="s">
        <v>150</v>
      </c>
      <c r="B8" s="66" t="s">
        <v>149</v>
      </c>
      <c r="C8" s="13"/>
      <c r="D8" s="13"/>
      <c r="E8" s="142">
        <v>250</v>
      </c>
      <c r="F8" s="13"/>
      <c r="G8" s="13"/>
      <c r="H8" s="13"/>
      <c r="I8" s="13"/>
      <c r="J8" s="13"/>
      <c r="K8" s="13"/>
      <c r="L8" s="50">
        <v>-250</v>
      </c>
      <c r="M8" s="13"/>
      <c r="N8" s="13"/>
      <c r="O8" s="13"/>
      <c r="P8" s="13"/>
      <c r="Q8" s="13"/>
      <c r="R8" s="13"/>
      <c r="S8" s="13">
        <f t="shared" si="0"/>
        <v>0</v>
      </c>
    </row>
    <row r="9" spans="1:19" s="62" customFormat="1" ht="37.5" customHeight="1">
      <c r="A9" s="61" t="s">
        <v>151</v>
      </c>
      <c r="B9" s="66" t="s">
        <v>152</v>
      </c>
      <c r="C9" s="13"/>
      <c r="D9" s="13"/>
      <c r="E9" s="13"/>
      <c r="F9" s="13"/>
      <c r="G9" s="13"/>
      <c r="H9" s="13"/>
      <c r="I9" s="13"/>
      <c r="J9" s="13"/>
      <c r="K9" s="13"/>
      <c r="L9" s="50">
        <v>-5100</v>
      </c>
      <c r="M9" s="13"/>
      <c r="N9" s="142">
        <v>5100</v>
      </c>
      <c r="O9" s="13"/>
      <c r="P9" s="13"/>
      <c r="Q9" s="13"/>
      <c r="R9" s="13"/>
      <c r="S9" s="13">
        <f t="shared" si="0"/>
        <v>0</v>
      </c>
    </row>
    <row r="10" spans="1:19" s="68" customFormat="1" ht="54.75" customHeight="1">
      <c r="A10" s="61" t="s">
        <v>154</v>
      </c>
      <c r="B10" s="67" t="s">
        <v>153</v>
      </c>
      <c r="C10" s="13"/>
      <c r="D10" s="13"/>
      <c r="E10" s="13"/>
      <c r="F10" s="13"/>
      <c r="G10" s="13"/>
      <c r="H10" s="13"/>
      <c r="I10" s="13"/>
      <c r="J10" s="13"/>
      <c r="K10" s="13"/>
      <c r="L10" s="50">
        <v>-385</v>
      </c>
      <c r="M10" s="142">
        <v>385</v>
      </c>
      <c r="N10" s="13"/>
      <c r="O10" s="13"/>
      <c r="P10" s="12"/>
      <c r="Q10" s="12"/>
      <c r="R10" s="12"/>
      <c r="S10" s="13">
        <f t="shared" si="0"/>
        <v>0</v>
      </c>
    </row>
    <row r="11" spans="1:19" s="68" customFormat="1" ht="54.75" customHeight="1">
      <c r="A11" s="61" t="s">
        <v>220</v>
      </c>
      <c r="B11" s="67" t="s">
        <v>221</v>
      </c>
      <c r="C11" s="13"/>
      <c r="D11" s="13"/>
      <c r="E11" s="13"/>
      <c r="F11" s="13"/>
      <c r="G11" s="13"/>
      <c r="H11" s="13"/>
      <c r="I11" s="13"/>
      <c r="J11" s="13"/>
      <c r="K11" s="13"/>
      <c r="L11" s="50"/>
      <c r="M11" s="142">
        <v>1016</v>
      </c>
      <c r="N11" s="13"/>
      <c r="O11" s="13"/>
      <c r="P11" s="12"/>
      <c r="Q11" s="12"/>
      <c r="R11" s="12"/>
      <c r="S11" s="13">
        <f t="shared" si="0"/>
        <v>1016</v>
      </c>
    </row>
    <row r="12" spans="1:19" s="68" customFormat="1" ht="54.75" customHeight="1">
      <c r="A12" s="61" t="s">
        <v>218</v>
      </c>
      <c r="B12" s="67" t="s">
        <v>219</v>
      </c>
      <c r="C12" s="13"/>
      <c r="D12" s="13"/>
      <c r="E12" s="13"/>
      <c r="F12" s="13"/>
      <c r="G12" s="13"/>
      <c r="H12" s="13"/>
      <c r="I12" s="13"/>
      <c r="J12" s="13"/>
      <c r="K12" s="142">
        <v>250</v>
      </c>
      <c r="L12" s="50"/>
      <c r="M12" s="13"/>
      <c r="N12" s="13"/>
      <c r="O12" s="13"/>
      <c r="P12" s="12"/>
      <c r="Q12" s="12"/>
      <c r="R12" s="12"/>
      <c r="S12" s="13">
        <f t="shared" si="0"/>
        <v>250</v>
      </c>
    </row>
    <row r="13" spans="1:46" s="5" customFormat="1" ht="37.5" customHeight="1">
      <c r="A13" s="61" t="s">
        <v>156</v>
      </c>
      <c r="B13" s="36" t="s">
        <v>155</v>
      </c>
      <c r="C13" s="14"/>
      <c r="D13" s="13"/>
      <c r="E13" s="142">
        <v>250</v>
      </c>
      <c r="F13" s="13"/>
      <c r="G13" s="13"/>
      <c r="H13" s="13"/>
      <c r="I13" s="13"/>
      <c r="J13" s="54"/>
      <c r="K13" s="142"/>
      <c r="L13" s="50">
        <v>-250</v>
      </c>
      <c r="M13" s="13"/>
      <c r="N13" s="13"/>
      <c r="O13" s="13"/>
      <c r="P13" s="13"/>
      <c r="Q13" s="13"/>
      <c r="R13" s="13"/>
      <c r="S13" s="13">
        <f aca="true" t="shared" si="1" ref="S13:S40">SUM(C13:R13)</f>
        <v>0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54" s="72" customFormat="1" ht="38.25" customHeight="1">
      <c r="A14" s="61" t="s">
        <v>157</v>
      </c>
      <c r="B14" s="36" t="s">
        <v>164</v>
      </c>
      <c r="C14" s="69"/>
      <c r="D14" s="69"/>
      <c r="E14" s="69"/>
      <c r="F14" s="70"/>
      <c r="G14" s="70"/>
      <c r="H14" s="70"/>
      <c r="I14" s="70"/>
      <c r="J14" s="69"/>
      <c r="K14" s="144">
        <v>100</v>
      </c>
      <c r="L14" s="71">
        <v>-100</v>
      </c>
      <c r="M14" s="70"/>
      <c r="N14" s="70"/>
      <c r="O14" s="70"/>
      <c r="P14" s="70"/>
      <c r="Q14" s="70"/>
      <c r="R14" s="70"/>
      <c r="S14" s="13">
        <f t="shared" si="1"/>
        <v>0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</row>
    <row r="15" spans="1:54" s="72" customFormat="1" ht="45.75" customHeight="1">
      <c r="A15" s="61" t="s">
        <v>159</v>
      </c>
      <c r="B15" s="36" t="s">
        <v>158</v>
      </c>
      <c r="C15" s="13"/>
      <c r="D15" s="13"/>
      <c r="E15" s="13"/>
      <c r="F15" s="13"/>
      <c r="G15" s="13"/>
      <c r="H15" s="13"/>
      <c r="I15" s="13"/>
      <c r="J15" s="13"/>
      <c r="K15" s="142"/>
      <c r="L15" s="50">
        <v>-140</v>
      </c>
      <c r="M15" s="13"/>
      <c r="N15" s="13"/>
      <c r="O15" s="142">
        <v>140</v>
      </c>
      <c r="P15" s="13"/>
      <c r="Q15" s="13"/>
      <c r="R15" s="13"/>
      <c r="S15" s="13">
        <f t="shared" si="1"/>
        <v>0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</row>
    <row r="16" spans="1:19" s="64" customFormat="1" ht="60" customHeight="1">
      <c r="A16" s="61" t="s">
        <v>160</v>
      </c>
      <c r="B16" s="67" t="s">
        <v>161</v>
      </c>
      <c r="C16" s="13"/>
      <c r="D16" s="13"/>
      <c r="E16" s="13"/>
      <c r="F16" s="13"/>
      <c r="G16" s="13"/>
      <c r="H16" s="13"/>
      <c r="I16" s="13"/>
      <c r="J16" s="13"/>
      <c r="K16" s="142"/>
      <c r="L16" s="50">
        <v>-400</v>
      </c>
      <c r="M16" s="13"/>
      <c r="N16" s="13"/>
      <c r="O16" s="142">
        <v>400</v>
      </c>
      <c r="P16" s="13"/>
      <c r="Q16" s="13"/>
      <c r="R16" s="13"/>
      <c r="S16" s="13">
        <f t="shared" si="1"/>
        <v>0</v>
      </c>
    </row>
    <row r="17" spans="1:19" s="64" customFormat="1" ht="60" customHeight="1">
      <c r="A17" s="61" t="s">
        <v>162</v>
      </c>
      <c r="B17" s="63" t="s">
        <v>163</v>
      </c>
      <c r="C17" s="13"/>
      <c r="D17" s="13"/>
      <c r="E17" s="13"/>
      <c r="F17" s="13"/>
      <c r="G17" s="13"/>
      <c r="H17" s="13"/>
      <c r="I17" s="13"/>
      <c r="J17" s="13"/>
      <c r="K17" s="142">
        <v>20</v>
      </c>
      <c r="L17" s="50">
        <v>-20</v>
      </c>
      <c r="M17" s="13"/>
      <c r="N17" s="13"/>
      <c r="O17" s="13"/>
      <c r="P17" s="13"/>
      <c r="Q17" s="13"/>
      <c r="R17" s="13"/>
      <c r="S17" s="13">
        <f t="shared" si="1"/>
        <v>0</v>
      </c>
    </row>
    <row r="18" spans="1:19" s="64" customFormat="1" ht="48.75" customHeight="1">
      <c r="A18" s="61" t="s">
        <v>166</v>
      </c>
      <c r="B18" s="54" t="s">
        <v>165</v>
      </c>
      <c r="C18" s="13"/>
      <c r="D18" s="13"/>
      <c r="E18" s="13"/>
      <c r="F18" s="13"/>
      <c r="G18" s="13"/>
      <c r="H18" s="13"/>
      <c r="I18" s="13"/>
      <c r="J18" s="13"/>
      <c r="K18" s="142">
        <v>10</v>
      </c>
      <c r="L18" s="50">
        <v>-10</v>
      </c>
      <c r="M18" s="13"/>
      <c r="N18" s="13"/>
      <c r="O18" s="13"/>
      <c r="P18" s="13"/>
      <c r="Q18" s="13"/>
      <c r="R18" s="13"/>
      <c r="S18" s="13">
        <f t="shared" si="1"/>
        <v>0</v>
      </c>
    </row>
    <row r="19" spans="1:19" s="64" customFormat="1" ht="38.25" customHeight="1">
      <c r="A19" s="61" t="s">
        <v>168</v>
      </c>
      <c r="B19" s="54" t="s">
        <v>167</v>
      </c>
      <c r="C19" s="13"/>
      <c r="D19" s="13"/>
      <c r="E19" s="13"/>
      <c r="F19" s="13"/>
      <c r="G19" s="13"/>
      <c r="H19" s="13"/>
      <c r="I19" s="13"/>
      <c r="J19" s="13"/>
      <c r="K19" s="142">
        <v>100</v>
      </c>
      <c r="L19" s="50">
        <v>-100</v>
      </c>
      <c r="M19" s="13"/>
      <c r="N19" s="13"/>
      <c r="O19" s="13"/>
      <c r="P19" s="13"/>
      <c r="Q19" s="13"/>
      <c r="R19" s="13"/>
      <c r="S19" s="13">
        <f t="shared" si="1"/>
        <v>0</v>
      </c>
    </row>
    <row r="20" spans="1:19" s="64" customFormat="1" ht="38.25" customHeight="1">
      <c r="A20" s="61" t="s">
        <v>173</v>
      </c>
      <c r="B20" s="54" t="s">
        <v>172</v>
      </c>
      <c r="C20" s="13"/>
      <c r="D20" s="13"/>
      <c r="E20" s="13"/>
      <c r="F20" s="13"/>
      <c r="G20" s="13"/>
      <c r="H20" s="13"/>
      <c r="I20" s="13"/>
      <c r="J20" s="13"/>
      <c r="K20" s="142">
        <v>250</v>
      </c>
      <c r="L20" s="50">
        <v>-250</v>
      </c>
      <c r="M20" s="13"/>
      <c r="N20" s="13"/>
      <c r="O20" s="13"/>
      <c r="P20" s="13"/>
      <c r="Q20" s="13"/>
      <c r="R20" s="13"/>
      <c r="S20" s="13">
        <f t="shared" si="1"/>
        <v>0</v>
      </c>
    </row>
    <row r="21" spans="1:19" s="64" customFormat="1" ht="38.25" customHeight="1">
      <c r="A21" s="61" t="s">
        <v>170</v>
      </c>
      <c r="B21" s="54" t="s">
        <v>169</v>
      </c>
      <c r="C21" s="13"/>
      <c r="D21" s="13"/>
      <c r="E21" s="13"/>
      <c r="F21" s="13"/>
      <c r="G21" s="13"/>
      <c r="H21" s="13"/>
      <c r="I21" s="13"/>
      <c r="J21" s="13"/>
      <c r="K21" s="142">
        <v>30</v>
      </c>
      <c r="L21" s="50">
        <v>-30</v>
      </c>
      <c r="M21" s="13"/>
      <c r="N21" s="13"/>
      <c r="O21" s="13"/>
      <c r="P21" s="13"/>
      <c r="Q21" s="13"/>
      <c r="R21" s="13"/>
      <c r="S21" s="13">
        <f t="shared" si="1"/>
        <v>0</v>
      </c>
    </row>
    <row r="22" spans="1:19" s="64" customFormat="1" ht="54.75" customHeight="1">
      <c r="A22" s="61" t="s">
        <v>171</v>
      </c>
      <c r="B22" s="67" t="s">
        <v>161</v>
      </c>
      <c r="C22" s="13"/>
      <c r="D22" s="13"/>
      <c r="E22" s="13"/>
      <c r="F22" s="13"/>
      <c r="G22" s="13"/>
      <c r="H22" s="13"/>
      <c r="I22" s="13"/>
      <c r="J22" s="13"/>
      <c r="K22" s="13"/>
      <c r="L22" s="50">
        <v>-400</v>
      </c>
      <c r="M22" s="13"/>
      <c r="N22" s="13"/>
      <c r="O22" s="142">
        <v>400</v>
      </c>
      <c r="P22" s="13"/>
      <c r="Q22" s="13"/>
      <c r="R22" s="13"/>
      <c r="S22" s="13">
        <f t="shared" si="1"/>
        <v>0</v>
      </c>
    </row>
    <row r="23" spans="1:19" s="64" customFormat="1" ht="48.75" customHeight="1">
      <c r="A23" s="19"/>
      <c r="B23" s="54" t="s">
        <v>175</v>
      </c>
      <c r="C23" s="13"/>
      <c r="D23" s="13"/>
      <c r="E23" s="13"/>
      <c r="F23" s="13"/>
      <c r="G23" s="13"/>
      <c r="H23" s="13"/>
      <c r="I23" s="13"/>
      <c r="J23" s="13"/>
      <c r="K23" s="13"/>
      <c r="L23" s="50">
        <v>-48724</v>
      </c>
      <c r="M23" s="13"/>
      <c r="N23" s="13"/>
      <c r="O23" s="13"/>
      <c r="P23" s="13"/>
      <c r="Q23" s="13"/>
      <c r="R23" s="13">
        <v>48724</v>
      </c>
      <c r="S23" s="13">
        <f t="shared" si="1"/>
        <v>0</v>
      </c>
    </row>
    <row r="24" spans="1:19" s="64" customFormat="1" ht="37.5" customHeight="1">
      <c r="A24" s="19"/>
      <c r="B24" s="54" t="s">
        <v>176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5">
        <v>-4275</v>
      </c>
      <c r="O24" s="13"/>
      <c r="P24" s="13"/>
      <c r="Q24" s="13"/>
      <c r="R24" s="13">
        <v>4275</v>
      </c>
      <c r="S24" s="13">
        <f t="shared" si="1"/>
        <v>0</v>
      </c>
    </row>
    <row r="25" spans="1:19" s="64" customFormat="1" ht="37.5" customHeight="1">
      <c r="A25" s="19"/>
      <c r="B25" s="54" t="s">
        <v>177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21941</v>
      </c>
      <c r="S25" s="13">
        <f t="shared" si="1"/>
        <v>21941</v>
      </c>
    </row>
    <row r="26" spans="1:19" s="64" customFormat="1" ht="50.25" customHeight="1">
      <c r="A26" s="19"/>
      <c r="B26" s="54" t="s">
        <v>217</v>
      </c>
      <c r="C26" s="13"/>
      <c r="D26" s="13"/>
      <c r="E26" s="142">
        <v>60</v>
      </c>
      <c r="F26" s="13"/>
      <c r="G26" s="13"/>
      <c r="H26" s="13"/>
      <c r="I26" s="13"/>
      <c r="J26" s="13"/>
      <c r="K26" s="13"/>
      <c r="L26" s="50">
        <v>-60</v>
      </c>
      <c r="M26" s="13"/>
      <c r="N26" s="13"/>
      <c r="O26" s="13"/>
      <c r="P26" s="13"/>
      <c r="Q26" s="13"/>
      <c r="R26" s="13"/>
      <c r="S26" s="13">
        <f t="shared" si="1"/>
        <v>0</v>
      </c>
    </row>
    <row r="27" spans="1:19" s="64" customFormat="1" ht="37.5" customHeight="1">
      <c r="A27" s="19"/>
      <c r="B27" s="54" t="s">
        <v>182</v>
      </c>
      <c r="C27" s="142">
        <v>234</v>
      </c>
      <c r="D27" s="142">
        <v>63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si="1"/>
        <v>297</v>
      </c>
    </row>
    <row r="28" spans="1:19" s="64" customFormat="1" ht="37.5" customHeight="1">
      <c r="A28" s="19"/>
      <c r="B28" s="54" t="s">
        <v>183</v>
      </c>
      <c r="C28" s="13"/>
      <c r="D28" s="13"/>
      <c r="E28" s="13"/>
      <c r="F28" s="142">
        <v>50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 t="shared" si="1"/>
        <v>50</v>
      </c>
    </row>
    <row r="29" spans="1:19" s="64" customFormat="1" ht="37.5" customHeight="1">
      <c r="A29" s="19"/>
      <c r="B29" s="54" t="s">
        <v>185</v>
      </c>
      <c r="C29" s="13"/>
      <c r="D29" s="13"/>
      <c r="E29" s="13"/>
      <c r="F29" s="13"/>
      <c r="G29" s="13"/>
      <c r="H29" s="13"/>
      <c r="I29" s="13"/>
      <c r="J29" s="13"/>
      <c r="K29" s="13"/>
      <c r="L29" s="13">
        <v>7</v>
      </c>
      <c r="M29" s="13"/>
      <c r="N29" s="13"/>
      <c r="O29" s="13"/>
      <c r="P29" s="13"/>
      <c r="Q29" s="13"/>
      <c r="R29" s="13"/>
      <c r="S29" s="13">
        <f t="shared" si="1"/>
        <v>7</v>
      </c>
    </row>
    <row r="30" spans="1:19" s="64" customFormat="1" ht="37.5" customHeight="1">
      <c r="A30" s="19"/>
      <c r="B30" s="36" t="s">
        <v>184</v>
      </c>
      <c r="C30" s="142">
        <v>756</v>
      </c>
      <c r="D30" s="142">
        <v>93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>
        <f t="shared" si="1"/>
        <v>849</v>
      </c>
    </row>
    <row r="31" spans="1:19" s="64" customFormat="1" ht="37.5" customHeight="1">
      <c r="A31" s="19"/>
      <c r="B31" s="36" t="s">
        <v>186</v>
      </c>
      <c r="C31" s="13"/>
      <c r="D31" s="13"/>
      <c r="E31" s="13"/>
      <c r="F31" s="13"/>
      <c r="G31" s="13"/>
      <c r="H31" s="13"/>
      <c r="I31" s="13"/>
      <c r="J31" s="13"/>
      <c r="K31" s="13"/>
      <c r="L31" s="13">
        <v>197</v>
      </c>
      <c r="M31" s="13"/>
      <c r="N31" s="13"/>
      <c r="O31" s="13"/>
      <c r="P31" s="13"/>
      <c r="Q31" s="13"/>
      <c r="R31" s="13"/>
      <c r="S31" s="13">
        <f t="shared" si="1"/>
        <v>197</v>
      </c>
    </row>
    <row r="32" spans="1:19" s="64" customFormat="1" ht="52.5" customHeight="1">
      <c r="A32" s="19"/>
      <c r="B32" s="18" t="s">
        <v>222</v>
      </c>
      <c r="C32" s="13"/>
      <c r="D32" s="13"/>
      <c r="E32" s="142">
        <f>2500-1266</f>
        <v>1234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f t="shared" si="1"/>
        <v>1234</v>
      </c>
    </row>
    <row r="33" spans="1:19" s="64" customFormat="1" ht="37.5" customHeight="1">
      <c r="A33" s="19"/>
      <c r="B33" s="18" t="s">
        <v>179</v>
      </c>
      <c r="C33" s="13"/>
      <c r="D33" s="13"/>
      <c r="E33" s="13"/>
      <c r="F33" s="13"/>
      <c r="G33" s="13"/>
      <c r="H33" s="13"/>
      <c r="I33" s="13"/>
      <c r="J33" s="13"/>
      <c r="K33" s="13"/>
      <c r="L33" s="13">
        <v>3</v>
      </c>
      <c r="M33" s="13"/>
      <c r="N33" s="13"/>
      <c r="O33" s="13"/>
      <c r="P33" s="13"/>
      <c r="Q33" s="13"/>
      <c r="R33" s="13"/>
      <c r="S33" s="13">
        <f t="shared" si="1"/>
        <v>3</v>
      </c>
    </row>
    <row r="34" spans="1:19" s="64" customFormat="1" ht="37.5" customHeight="1">
      <c r="A34" s="19"/>
      <c r="B34" s="18" t="s">
        <v>180</v>
      </c>
      <c r="C34" s="13"/>
      <c r="D34" s="13"/>
      <c r="E34" s="13"/>
      <c r="F34" s="13"/>
      <c r="G34" s="13"/>
      <c r="H34" s="13"/>
      <c r="I34" s="13"/>
      <c r="J34" s="13"/>
      <c r="K34" s="13"/>
      <c r="L34" s="13">
        <v>105</v>
      </c>
      <c r="M34" s="13"/>
      <c r="N34" s="13"/>
      <c r="O34" s="13"/>
      <c r="P34" s="13"/>
      <c r="Q34" s="13"/>
      <c r="R34" s="13"/>
      <c r="S34" s="13">
        <f t="shared" si="1"/>
        <v>105</v>
      </c>
    </row>
    <row r="35" spans="1:19" s="64" customFormat="1" ht="37.5" customHeight="1">
      <c r="A35" s="19"/>
      <c r="B35" s="36" t="s">
        <v>181</v>
      </c>
      <c r="C35" s="13"/>
      <c r="D35" s="13"/>
      <c r="E35" s="13"/>
      <c r="F35" s="13"/>
      <c r="G35" s="13"/>
      <c r="H35" s="13"/>
      <c r="I35" s="13"/>
      <c r="J35" s="13"/>
      <c r="K35" s="13"/>
      <c r="L35" s="13">
        <v>611</v>
      </c>
      <c r="M35" s="13"/>
      <c r="N35" s="13"/>
      <c r="O35" s="13"/>
      <c r="P35" s="13"/>
      <c r="Q35" s="13"/>
      <c r="R35" s="13"/>
      <c r="S35" s="13">
        <f t="shared" si="1"/>
        <v>611</v>
      </c>
    </row>
    <row r="36" spans="1:19" s="64" customFormat="1" ht="63.75" customHeight="1">
      <c r="A36" s="19"/>
      <c r="B36" s="54" t="s">
        <v>189</v>
      </c>
      <c r="C36" s="13"/>
      <c r="D36" s="13"/>
      <c r="E36" s="142">
        <v>5488</v>
      </c>
      <c r="F36" s="13"/>
      <c r="G36" s="13"/>
      <c r="H36" s="13"/>
      <c r="I36" s="13"/>
      <c r="J36" s="13"/>
      <c r="K36" s="13"/>
      <c r="L36" s="13"/>
      <c r="M36" s="13"/>
      <c r="N36" s="145">
        <v>-5488</v>
      </c>
      <c r="O36" s="13"/>
      <c r="P36" s="13"/>
      <c r="Q36" s="13"/>
      <c r="R36" s="13"/>
      <c r="S36" s="13">
        <f t="shared" si="1"/>
        <v>0</v>
      </c>
    </row>
    <row r="37" spans="1:19" s="64" customFormat="1" ht="63.75" customHeight="1">
      <c r="A37" s="19"/>
      <c r="B37" s="54" t="s">
        <v>191</v>
      </c>
      <c r="C37" s="13"/>
      <c r="D37" s="13"/>
      <c r="E37" s="13"/>
      <c r="F37" s="142">
        <v>-350</v>
      </c>
      <c r="G37" s="13"/>
      <c r="H37" s="13"/>
      <c r="I37" s="13"/>
      <c r="J37" s="13"/>
      <c r="K37" s="13"/>
      <c r="L37" s="13"/>
      <c r="M37" s="13"/>
      <c r="N37" s="50"/>
      <c r="O37" s="13"/>
      <c r="P37" s="13"/>
      <c r="Q37" s="13"/>
      <c r="R37" s="13"/>
      <c r="S37" s="13">
        <f t="shared" si="1"/>
        <v>-350</v>
      </c>
    </row>
    <row r="38" spans="1:19" s="64" customFormat="1" ht="63.75" customHeight="1">
      <c r="A38" s="19"/>
      <c r="B38" s="54" t="s">
        <v>190</v>
      </c>
      <c r="C38" s="13"/>
      <c r="D38" s="13"/>
      <c r="E38" s="13"/>
      <c r="F38" s="142">
        <v>350</v>
      </c>
      <c r="G38" s="13"/>
      <c r="H38" s="13"/>
      <c r="I38" s="13"/>
      <c r="J38" s="13"/>
      <c r="K38" s="13"/>
      <c r="L38" s="13"/>
      <c r="M38" s="13"/>
      <c r="N38" s="50"/>
      <c r="O38" s="13"/>
      <c r="P38" s="13"/>
      <c r="Q38" s="13"/>
      <c r="R38" s="13"/>
      <c r="S38" s="13">
        <f t="shared" si="1"/>
        <v>350</v>
      </c>
    </row>
    <row r="39" spans="1:19" s="64" customFormat="1" ht="63.75" customHeight="1">
      <c r="A39" s="19"/>
      <c r="B39" s="54" t="s">
        <v>215</v>
      </c>
      <c r="C39" s="13"/>
      <c r="D39" s="13"/>
      <c r="E39" s="13"/>
      <c r="F39" s="13"/>
      <c r="G39" s="13"/>
      <c r="H39" s="13">
        <v>466</v>
      </c>
      <c r="I39" s="13"/>
      <c r="J39" s="13"/>
      <c r="K39" s="13"/>
      <c r="L39" s="50">
        <v>-466</v>
      </c>
      <c r="M39" s="13"/>
      <c r="N39" s="50"/>
      <c r="O39" s="13"/>
      <c r="P39" s="13"/>
      <c r="Q39" s="13"/>
      <c r="R39" s="13"/>
      <c r="S39" s="13">
        <f t="shared" si="1"/>
        <v>0</v>
      </c>
    </row>
    <row r="40" spans="1:19" s="64" customFormat="1" ht="63.75" customHeight="1">
      <c r="A40" s="19"/>
      <c r="B40" s="54" t="s">
        <v>194</v>
      </c>
      <c r="C40" s="13"/>
      <c r="D40" s="13"/>
      <c r="E40" s="13"/>
      <c r="F40" s="13"/>
      <c r="G40" s="13"/>
      <c r="H40" s="13">
        <v>1</v>
      </c>
      <c r="I40" s="13"/>
      <c r="J40" s="13"/>
      <c r="K40" s="13"/>
      <c r="L40" s="50">
        <v>-1</v>
      </c>
      <c r="M40" s="13"/>
      <c r="N40" s="50"/>
      <c r="O40" s="13"/>
      <c r="P40" s="13"/>
      <c r="Q40" s="13"/>
      <c r="R40" s="13"/>
      <c r="S40" s="13">
        <f t="shared" si="1"/>
        <v>0</v>
      </c>
    </row>
    <row r="41" spans="1:19" s="111" customFormat="1" ht="37.5" customHeight="1">
      <c r="A41" s="55"/>
      <c r="B41" s="110" t="s">
        <v>16</v>
      </c>
      <c r="C41" s="143">
        <f aca="true" t="shared" si="2" ref="C41:S41">SUM(C6:C40)</f>
        <v>990</v>
      </c>
      <c r="D41" s="143">
        <f t="shared" si="2"/>
        <v>156</v>
      </c>
      <c r="E41" s="143">
        <f t="shared" si="2"/>
        <v>7282</v>
      </c>
      <c r="F41" s="143">
        <f t="shared" si="2"/>
        <v>50</v>
      </c>
      <c r="G41" s="109">
        <f t="shared" si="2"/>
        <v>0</v>
      </c>
      <c r="H41" s="143">
        <f t="shared" si="2"/>
        <v>467</v>
      </c>
      <c r="I41" s="143">
        <f t="shared" si="2"/>
        <v>250</v>
      </c>
      <c r="J41" s="109">
        <f t="shared" si="2"/>
        <v>0</v>
      </c>
      <c r="K41" s="143">
        <f t="shared" si="2"/>
        <v>760</v>
      </c>
      <c r="L41" s="143">
        <f t="shared" si="2"/>
        <v>-56293</v>
      </c>
      <c r="M41" s="143">
        <f t="shared" si="2"/>
        <v>1401</v>
      </c>
      <c r="N41" s="143">
        <f t="shared" si="2"/>
        <v>-4663</v>
      </c>
      <c r="O41" s="143">
        <f t="shared" si="2"/>
        <v>1220</v>
      </c>
      <c r="P41" s="109">
        <f t="shared" si="2"/>
        <v>0</v>
      </c>
      <c r="Q41" s="109">
        <f t="shared" si="2"/>
        <v>0</v>
      </c>
      <c r="R41" s="109">
        <f t="shared" si="2"/>
        <v>74940</v>
      </c>
      <c r="S41" s="109">
        <f t="shared" si="2"/>
        <v>26560</v>
      </c>
    </row>
    <row r="42" spans="1:19" s="7" customFormat="1" ht="37.5" customHeight="1">
      <c r="A42" s="51"/>
      <c r="B42" s="52" t="s">
        <v>187</v>
      </c>
      <c r="C42" s="53">
        <f>SUM(C5,C41)</f>
        <v>24949</v>
      </c>
      <c r="D42" s="53">
        <f>SUM(D5,D41)</f>
        <v>5427</v>
      </c>
      <c r="E42" s="53">
        <f>SUM(E5,E41)</f>
        <v>57355</v>
      </c>
      <c r="F42" s="53">
        <f>SUM(F5,F41)</f>
        <v>4228</v>
      </c>
      <c r="G42" s="53"/>
      <c r="H42" s="53">
        <f aca="true" t="shared" si="3" ref="H42:S42">SUM(H5,H41)</f>
        <v>467</v>
      </c>
      <c r="I42" s="53">
        <f t="shared" si="3"/>
        <v>94953</v>
      </c>
      <c r="J42" s="53">
        <f t="shared" si="3"/>
        <v>0</v>
      </c>
      <c r="K42" s="53">
        <f t="shared" si="3"/>
        <v>14361</v>
      </c>
      <c r="L42" s="53">
        <f t="shared" si="3"/>
        <v>11341</v>
      </c>
      <c r="M42" s="53">
        <f t="shared" si="3"/>
        <v>316457</v>
      </c>
      <c r="N42" s="53">
        <f t="shared" si="3"/>
        <v>56648</v>
      </c>
      <c r="O42" s="53">
        <f t="shared" si="3"/>
        <v>1220</v>
      </c>
      <c r="P42" s="53">
        <f t="shared" si="3"/>
        <v>4771</v>
      </c>
      <c r="Q42" s="53">
        <f t="shared" si="3"/>
        <v>53082</v>
      </c>
      <c r="R42" s="53">
        <f t="shared" si="3"/>
        <v>74940</v>
      </c>
      <c r="S42" s="53">
        <f t="shared" si="3"/>
        <v>720199</v>
      </c>
    </row>
    <row r="43" ht="18.75">
      <c r="B43" s="6"/>
    </row>
    <row r="44" spans="2:19" ht="18.75">
      <c r="B44" s="6"/>
      <c r="L44" s="6"/>
      <c r="S44" s="6"/>
    </row>
    <row r="45" spans="2:13" ht="18.75">
      <c r="B45" s="6"/>
      <c r="L45" s="46"/>
      <c r="M45" s="47"/>
    </row>
    <row r="46" spans="2:14" ht="18.75">
      <c r="B46" s="6"/>
      <c r="L46" s="48"/>
      <c r="M46" s="48"/>
      <c r="N46" s="49"/>
    </row>
    <row r="47" spans="2:12" ht="18.75">
      <c r="B47" s="6"/>
      <c r="L47" s="6"/>
    </row>
    <row r="48" ht="18.75">
      <c r="B48" s="6"/>
    </row>
    <row r="49" ht="18.75">
      <c r="B49" s="6"/>
    </row>
    <row r="50" ht="18.75">
      <c r="B50" s="6"/>
    </row>
    <row r="51" ht="18.75">
      <c r="B51" s="6"/>
    </row>
  </sheetData>
  <sheetProtection/>
  <mergeCells count="18">
    <mergeCell ref="O1:S1"/>
    <mergeCell ref="R3:R4"/>
    <mergeCell ref="O3:O4"/>
    <mergeCell ref="N3:N4"/>
    <mergeCell ref="M2:O2"/>
    <mergeCell ref="S2:S4"/>
    <mergeCell ref="P2:R2"/>
    <mergeCell ref="P3:P4"/>
    <mergeCell ref="Q3:Q4"/>
    <mergeCell ref="A2:A4"/>
    <mergeCell ref="B2:B4"/>
    <mergeCell ref="M3:M4"/>
    <mergeCell ref="C2:L2"/>
    <mergeCell ref="D3:D4"/>
    <mergeCell ref="E3:E4"/>
    <mergeCell ref="F3:F4"/>
    <mergeCell ref="C3:C4"/>
    <mergeCell ref="G3:L3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8" scale="56" r:id="rId1"/>
  <headerFooter>
    <oddHeader>&amp;C&amp;16Litér Község Önkormányzata
2017. évi költségvetés I. módosítás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">
      <selection activeCell="F44" sqref="A4:F44"/>
    </sheetView>
  </sheetViews>
  <sheetFormatPr defaultColWidth="9.00390625" defaultRowHeight="12.75"/>
  <cols>
    <col min="1" max="1" width="5.125" style="22" customWidth="1"/>
    <col min="2" max="2" width="64.75390625" style="22" customWidth="1"/>
    <col min="3" max="6" width="13.75390625" style="22" customWidth="1"/>
    <col min="7" max="7" width="9.125" style="22" customWidth="1"/>
    <col min="8" max="8" width="19.25390625" style="56" customWidth="1"/>
    <col min="9" max="9" width="9.125" style="56" customWidth="1"/>
    <col min="10" max="11" width="9.125" style="22" customWidth="1"/>
    <col min="12" max="16384" width="9.125" style="22" customWidth="1"/>
  </cols>
  <sheetData>
    <row r="1" spans="2:6" ht="33" customHeight="1">
      <c r="B1" s="140" t="s">
        <v>212</v>
      </c>
      <c r="C1" s="140"/>
      <c r="D1" s="140"/>
      <c r="E1" s="140"/>
      <c r="F1" s="140"/>
    </row>
    <row r="2" spans="2:6" ht="26.25" customHeight="1">
      <c r="B2" s="140" t="s">
        <v>60</v>
      </c>
      <c r="C2" s="140"/>
      <c r="D2" s="140"/>
      <c r="E2" s="140"/>
      <c r="F2" s="140"/>
    </row>
    <row r="3" spans="2:6" ht="15">
      <c r="B3" s="141" t="s">
        <v>122</v>
      </c>
      <c r="C3" s="141"/>
      <c r="D3" s="141"/>
      <c r="E3" s="141"/>
      <c r="F3" s="141"/>
    </row>
    <row r="4" spans="1:6" ht="15">
      <c r="A4" s="25"/>
      <c r="B4" s="26" t="s">
        <v>40</v>
      </c>
      <c r="C4" s="26" t="s">
        <v>41</v>
      </c>
      <c r="D4" s="26" t="s">
        <v>42</v>
      </c>
      <c r="E4" s="26" t="s">
        <v>43</v>
      </c>
      <c r="F4" s="26" t="s">
        <v>61</v>
      </c>
    </row>
    <row r="5" spans="1:6" ht="26.25">
      <c r="A5" s="25"/>
      <c r="B5" s="27" t="s">
        <v>44</v>
      </c>
      <c r="C5" s="28" t="s">
        <v>124</v>
      </c>
      <c r="D5" s="29" t="s">
        <v>46</v>
      </c>
      <c r="E5" s="43" t="s">
        <v>58</v>
      </c>
      <c r="F5" s="29" t="s">
        <v>47</v>
      </c>
    </row>
    <row r="6" spans="1:6" ht="15">
      <c r="A6" s="76" t="s">
        <v>48</v>
      </c>
      <c r="B6" s="81" t="s">
        <v>63</v>
      </c>
      <c r="C6" s="81" t="s">
        <v>62</v>
      </c>
      <c r="D6" s="86">
        <v>551</v>
      </c>
      <c r="E6" s="37"/>
      <c r="F6" s="37">
        <f>D6+E6</f>
        <v>551</v>
      </c>
    </row>
    <row r="7" spans="1:6" ht="15">
      <c r="A7" s="76" t="s">
        <v>51</v>
      </c>
      <c r="B7" s="81" t="s">
        <v>195</v>
      </c>
      <c r="C7" s="81" t="s">
        <v>62</v>
      </c>
      <c r="D7" s="86">
        <v>1000</v>
      </c>
      <c r="E7" s="75"/>
      <c r="F7" s="37">
        <f aca="true" t="shared" si="0" ref="F7:F42">D7+E7</f>
        <v>1000</v>
      </c>
    </row>
    <row r="8" spans="1:6" ht="15">
      <c r="A8" s="76" t="s">
        <v>53</v>
      </c>
      <c r="B8" s="83" t="s">
        <v>64</v>
      </c>
      <c r="C8" s="80" t="s">
        <v>62</v>
      </c>
      <c r="D8" s="87">
        <f>SUM(D6:D7)</f>
        <v>1551</v>
      </c>
      <c r="E8" s="87">
        <f>SUM(E6:E7)</f>
        <v>0</v>
      </c>
      <c r="F8" s="37">
        <f t="shared" si="0"/>
        <v>1551</v>
      </c>
    </row>
    <row r="9" spans="1:6" ht="15">
      <c r="A9" s="76" t="s">
        <v>54</v>
      </c>
      <c r="B9" s="81" t="s">
        <v>196</v>
      </c>
      <c r="C9" s="82" t="s">
        <v>65</v>
      </c>
      <c r="D9" s="90">
        <v>177206</v>
      </c>
      <c r="E9" s="70"/>
      <c r="F9" s="37">
        <f t="shared" si="0"/>
        <v>177206</v>
      </c>
    </row>
    <row r="10" spans="1:6" ht="15">
      <c r="A10" s="76" t="s">
        <v>56</v>
      </c>
      <c r="B10" s="81" t="s">
        <v>197</v>
      </c>
      <c r="C10" s="82" t="s">
        <v>65</v>
      </c>
      <c r="D10" s="88">
        <v>38910</v>
      </c>
      <c r="E10" s="70"/>
      <c r="F10" s="37">
        <f t="shared" si="0"/>
        <v>38910</v>
      </c>
    </row>
    <row r="11" spans="1:6" ht="15">
      <c r="A11" s="76" t="s">
        <v>66</v>
      </c>
      <c r="B11" s="81" t="s">
        <v>198</v>
      </c>
      <c r="C11" s="77" t="s">
        <v>65</v>
      </c>
      <c r="D11" s="88">
        <v>20866</v>
      </c>
      <c r="E11" s="70"/>
      <c r="F11" s="37">
        <f t="shared" si="0"/>
        <v>20866</v>
      </c>
    </row>
    <row r="12" spans="1:6" ht="15">
      <c r="A12" s="76" t="s">
        <v>67</v>
      </c>
      <c r="B12" s="83" t="s">
        <v>69</v>
      </c>
      <c r="C12" s="80" t="s">
        <v>65</v>
      </c>
      <c r="D12" s="87">
        <f>SUM(D9:D11)</f>
        <v>236982</v>
      </c>
      <c r="E12" s="87">
        <f>SUM(E9:E11)</f>
        <v>0</v>
      </c>
      <c r="F12" s="37">
        <f t="shared" si="0"/>
        <v>236982</v>
      </c>
    </row>
    <row r="13" spans="1:6" ht="15">
      <c r="A13" s="76" t="s">
        <v>68</v>
      </c>
      <c r="B13" s="81" t="s">
        <v>199</v>
      </c>
      <c r="C13" s="77" t="s">
        <v>71</v>
      </c>
      <c r="D13" s="88">
        <v>2451</v>
      </c>
      <c r="E13" s="70"/>
      <c r="F13" s="37">
        <f t="shared" si="0"/>
        <v>2451</v>
      </c>
    </row>
    <row r="14" spans="1:9" ht="15">
      <c r="A14" s="76" t="s">
        <v>70</v>
      </c>
      <c r="B14" s="79" t="s">
        <v>74</v>
      </c>
      <c r="C14" s="80" t="s">
        <v>71</v>
      </c>
      <c r="D14" s="87">
        <f>SUM(D13)</f>
        <v>2451</v>
      </c>
      <c r="E14" s="87">
        <f>SUM(E13)</f>
        <v>0</v>
      </c>
      <c r="F14" s="37">
        <f t="shared" si="0"/>
        <v>2451</v>
      </c>
      <c r="I14" s="56" t="s">
        <v>138</v>
      </c>
    </row>
    <row r="15" spans="1:9" ht="15">
      <c r="A15" s="76" t="s">
        <v>72</v>
      </c>
      <c r="B15" s="78" t="s">
        <v>131</v>
      </c>
      <c r="C15" s="77" t="s">
        <v>76</v>
      </c>
      <c r="D15" s="88">
        <v>39</v>
      </c>
      <c r="E15" s="37"/>
      <c r="F15" s="37">
        <f t="shared" si="0"/>
        <v>39</v>
      </c>
      <c r="I15" s="56">
        <v>208</v>
      </c>
    </row>
    <row r="16" spans="1:9" ht="15.75" customHeight="1">
      <c r="A16" s="76" t="s">
        <v>73</v>
      </c>
      <c r="B16" s="78" t="s">
        <v>200</v>
      </c>
      <c r="C16" s="77" t="s">
        <v>76</v>
      </c>
      <c r="D16" s="88">
        <v>39</v>
      </c>
      <c r="E16" s="75"/>
      <c r="F16" s="37">
        <f t="shared" si="0"/>
        <v>39</v>
      </c>
      <c r="I16" s="56">
        <v>212</v>
      </c>
    </row>
    <row r="17" spans="1:9" ht="15.75" customHeight="1">
      <c r="A17" s="76" t="s">
        <v>75</v>
      </c>
      <c r="B17" s="78" t="s">
        <v>201</v>
      </c>
      <c r="C17" s="77" t="s">
        <v>76</v>
      </c>
      <c r="D17" s="88">
        <v>3150</v>
      </c>
      <c r="E17" s="37"/>
      <c r="F17" s="37">
        <f t="shared" si="0"/>
        <v>3150</v>
      </c>
      <c r="I17" s="56">
        <v>69</v>
      </c>
    </row>
    <row r="18" spans="1:9" ht="15.75" customHeight="1">
      <c r="A18" s="76" t="s">
        <v>77</v>
      </c>
      <c r="B18" s="78" t="s">
        <v>202</v>
      </c>
      <c r="C18" s="77" t="s">
        <v>76</v>
      </c>
      <c r="D18" s="88">
        <v>301</v>
      </c>
      <c r="E18" s="37"/>
      <c r="F18" s="37">
        <f t="shared" si="0"/>
        <v>301</v>
      </c>
      <c r="I18" s="56">
        <v>-128</v>
      </c>
    </row>
    <row r="19" spans="1:9" ht="15.75" customHeight="1">
      <c r="A19" s="76" t="s">
        <v>78</v>
      </c>
      <c r="B19" s="78" t="s">
        <v>203</v>
      </c>
      <c r="C19" s="77" t="s">
        <v>76</v>
      </c>
      <c r="D19" s="88">
        <v>500</v>
      </c>
      <c r="E19" s="37"/>
      <c r="F19" s="37">
        <f t="shared" si="0"/>
        <v>500</v>
      </c>
      <c r="I19" s="56">
        <v>270</v>
      </c>
    </row>
    <row r="20" spans="1:9" ht="15.75" customHeight="1">
      <c r="A20" s="76" t="s">
        <v>79</v>
      </c>
      <c r="B20" s="78" t="s">
        <v>132</v>
      </c>
      <c r="C20" s="77" t="s">
        <v>76</v>
      </c>
      <c r="D20" s="88">
        <v>150</v>
      </c>
      <c r="E20" s="37"/>
      <c r="F20" s="37">
        <f t="shared" si="0"/>
        <v>150</v>
      </c>
      <c r="I20" s="56">
        <v>108</v>
      </c>
    </row>
    <row r="21" spans="1:6" ht="15.75" customHeight="1">
      <c r="A21" s="76" t="s">
        <v>80</v>
      </c>
      <c r="B21" s="78" t="s">
        <v>211</v>
      </c>
      <c r="C21" s="77" t="s">
        <v>76</v>
      </c>
      <c r="D21" s="88">
        <v>0</v>
      </c>
      <c r="E21" s="37">
        <v>304</v>
      </c>
      <c r="F21" s="37">
        <f t="shared" si="0"/>
        <v>304</v>
      </c>
    </row>
    <row r="22" spans="1:6" ht="15.75" customHeight="1">
      <c r="A22" s="76" t="s">
        <v>81</v>
      </c>
      <c r="B22" s="78" t="s">
        <v>223</v>
      </c>
      <c r="C22" s="77" t="s">
        <v>76</v>
      </c>
      <c r="D22" s="88"/>
      <c r="E22" s="37">
        <v>800</v>
      </c>
      <c r="F22" s="37">
        <f t="shared" si="0"/>
        <v>800</v>
      </c>
    </row>
    <row r="23" spans="1:6" ht="15.75" customHeight="1">
      <c r="A23" s="76" t="s">
        <v>82</v>
      </c>
      <c r="B23" s="78" t="s">
        <v>224</v>
      </c>
      <c r="C23" s="77" t="s">
        <v>76</v>
      </c>
      <c r="D23" s="88"/>
      <c r="E23" s="37"/>
      <c r="F23" s="37">
        <f t="shared" si="0"/>
        <v>0</v>
      </c>
    </row>
    <row r="24" spans="1:6" ht="15.75" customHeight="1">
      <c r="A24" s="76" t="s">
        <v>83</v>
      </c>
      <c r="B24" s="78" t="s">
        <v>210</v>
      </c>
      <c r="C24" s="77" t="s">
        <v>76</v>
      </c>
      <c r="D24" s="88">
        <v>2913</v>
      </c>
      <c r="E24" s="37"/>
      <c r="F24" s="37">
        <f t="shared" si="0"/>
        <v>2913</v>
      </c>
    </row>
    <row r="25" spans="1:6" ht="15.75" customHeight="1">
      <c r="A25" s="76" t="s">
        <v>84</v>
      </c>
      <c r="B25" s="83" t="s">
        <v>87</v>
      </c>
      <c r="C25" s="80" t="s">
        <v>76</v>
      </c>
      <c r="D25" s="87">
        <f>SUM(D15:D24)</f>
        <v>7092</v>
      </c>
      <c r="E25" s="87">
        <f>SUM(E15:E24)</f>
        <v>1104</v>
      </c>
      <c r="F25" s="37">
        <f>D25+E25</f>
        <v>8196</v>
      </c>
    </row>
    <row r="26" spans="1:9" ht="15.75" customHeight="1">
      <c r="A26" s="76" t="s">
        <v>85</v>
      </c>
      <c r="B26" s="83" t="s">
        <v>89</v>
      </c>
      <c r="C26" s="80" t="s">
        <v>90</v>
      </c>
      <c r="D26" s="87">
        <v>0</v>
      </c>
      <c r="E26" s="87">
        <v>0</v>
      </c>
      <c r="F26" s="37">
        <f t="shared" si="0"/>
        <v>0</v>
      </c>
      <c r="I26" s="56">
        <f>SUM(I15:I25)</f>
        <v>739</v>
      </c>
    </row>
    <row r="27" spans="1:6" ht="15.75" customHeight="1">
      <c r="A27" s="76" t="s">
        <v>86</v>
      </c>
      <c r="B27" s="79" t="s">
        <v>91</v>
      </c>
      <c r="C27" s="80" t="s">
        <v>92</v>
      </c>
      <c r="D27" s="87">
        <v>0</v>
      </c>
      <c r="E27" s="87">
        <v>0</v>
      </c>
      <c r="F27" s="37">
        <f t="shared" si="0"/>
        <v>0</v>
      </c>
    </row>
    <row r="28" spans="1:6" ht="15.75" customHeight="1">
      <c r="A28" s="76" t="s">
        <v>88</v>
      </c>
      <c r="B28" s="79" t="s">
        <v>94</v>
      </c>
      <c r="C28" s="80" t="s">
        <v>95</v>
      </c>
      <c r="D28" s="87">
        <f>66194+786</f>
        <v>66980</v>
      </c>
      <c r="E28" s="87">
        <f>81+216</f>
        <v>297</v>
      </c>
      <c r="F28" s="37">
        <f t="shared" si="0"/>
        <v>67277</v>
      </c>
    </row>
    <row r="29" spans="1:6" ht="15.75" customHeight="1">
      <c r="A29" s="84" t="s">
        <v>207</v>
      </c>
      <c r="B29" s="91" t="s">
        <v>97</v>
      </c>
      <c r="C29" s="89" t="s">
        <v>98</v>
      </c>
      <c r="D29" s="92">
        <f>D28+D27+D26+D25+D14+D12+D8</f>
        <v>315056</v>
      </c>
      <c r="E29" s="92">
        <f>E28+E27+E26+E25+E14+E12+E8</f>
        <v>1401</v>
      </c>
      <c r="F29" s="92">
        <f>F28+F27+F26+F25+F14+F12+F8</f>
        <v>316457</v>
      </c>
    </row>
    <row r="30" spans="1:6" ht="15.75" customHeight="1">
      <c r="A30" s="76" t="s">
        <v>93</v>
      </c>
      <c r="B30" s="78" t="s">
        <v>204</v>
      </c>
      <c r="C30" s="77" t="s">
        <v>100</v>
      </c>
      <c r="D30" s="88">
        <v>18525</v>
      </c>
      <c r="E30" s="37"/>
      <c r="F30" s="37">
        <f t="shared" si="0"/>
        <v>18525</v>
      </c>
    </row>
    <row r="31" spans="1:6" ht="15.75" customHeight="1">
      <c r="A31" s="76" t="s">
        <v>96</v>
      </c>
      <c r="B31" s="78" t="s">
        <v>205</v>
      </c>
      <c r="C31" s="77" t="s">
        <v>100</v>
      </c>
      <c r="D31" s="88">
        <v>20324</v>
      </c>
      <c r="E31" s="37"/>
      <c r="F31" s="37">
        <f t="shared" si="0"/>
        <v>20324</v>
      </c>
    </row>
    <row r="32" spans="1:6" ht="15.75" customHeight="1">
      <c r="A32" s="76" t="s">
        <v>99</v>
      </c>
      <c r="B32" s="78" t="s">
        <v>206</v>
      </c>
      <c r="C32" s="77" t="s">
        <v>100</v>
      </c>
      <c r="D32" s="88">
        <v>1870</v>
      </c>
      <c r="E32" s="37">
        <v>-1870</v>
      </c>
      <c r="F32" s="37">
        <f t="shared" si="0"/>
        <v>0</v>
      </c>
    </row>
    <row r="33" spans="1:6" ht="15.75" customHeight="1">
      <c r="A33" s="76" t="s">
        <v>101</v>
      </c>
      <c r="B33" s="78" t="s">
        <v>208</v>
      </c>
      <c r="C33" s="77" t="s">
        <v>100</v>
      </c>
      <c r="D33" s="88">
        <v>1496</v>
      </c>
      <c r="E33" s="37">
        <v>-1496</v>
      </c>
      <c r="F33" s="37">
        <f t="shared" si="0"/>
        <v>0</v>
      </c>
    </row>
    <row r="34" spans="1:6" ht="15.75" customHeight="1">
      <c r="A34" s="76"/>
      <c r="B34" s="78" t="s">
        <v>224</v>
      </c>
      <c r="C34" s="77" t="s">
        <v>100</v>
      </c>
      <c r="D34" s="88"/>
      <c r="E34" s="37">
        <v>3723</v>
      </c>
      <c r="F34" s="37"/>
    </row>
    <row r="35" spans="1:6" ht="15">
      <c r="A35" s="76" t="s">
        <v>102</v>
      </c>
      <c r="B35" s="78" t="s">
        <v>209</v>
      </c>
      <c r="C35" s="77" t="s">
        <v>100</v>
      </c>
      <c r="D35" s="88">
        <v>3147</v>
      </c>
      <c r="E35" s="75"/>
      <c r="F35" s="37">
        <f t="shared" si="0"/>
        <v>3147</v>
      </c>
    </row>
    <row r="36" spans="1:6" ht="15">
      <c r="A36" s="76" t="s">
        <v>103</v>
      </c>
      <c r="B36" s="83" t="s">
        <v>107</v>
      </c>
      <c r="C36" s="80" t="s">
        <v>100</v>
      </c>
      <c r="D36" s="87">
        <f>SUM(D30:D35)</f>
        <v>45362</v>
      </c>
      <c r="E36" s="87">
        <f>SUM(E30:E35)</f>
        <v>357</v>
      </c>
      <c r="F36" s="37">
        <f t="shared" si="0"/>
        <v>45719</v>
      </c>
    </row>
    <row r="37" spans="1:6" ht="15">
      <c r="A37" s="76" t="s">
        <v>104</v>
      </c>
      <c r="B37" s="83" t="s">
        <v>109</v>
      </c>
      <c r="C37" s="80" t="s">
        <v>110</v>
      </c>
      <c r="D37" s="87">
        <v>0</v>
      </c>
      <c r="E37" s="87">
        <v>0</v>
      </c>
      <c r="F37" s="37">
        <f t="shared" si="0"/>
        <v>0</v>
      </c>
    </row>
    <row r="38" spans="1:6" ht="15">
      <c r="A38" s="76" t="s">
        <v>105</v>
      </c>
      <c r="B38" s="81" t="s">
        <v>210</v>
      </c>
      <c r="C38" s="77" t="s">
        <v>113</v>
      </c>
      <c r="D38" s="88">
        <v>2913</v>
      </c>
      <c r="E38" s="108"/>
      <c r="F38" s="37">
        <f t="shared" si="0"/>
        <v>2913</v>
      </c>
    </row>
    <row r="39" spans="1:6" ht="15">
      <c r="A39" s="76" t="s">
        <v>106</v>
      </c>
      <c r="B39" s="83" t="s">
        <v>112</v>
      </c>
      <c r="C39" s="80" t="s">
        <v>113</v>
      </c>
      <c r="D39" s="87">
        <f>SUM(D38)</f>
        <v>2913</v>
      </c>
      <c r="E39" s="87">
        <f>SUM(E38)</f>
        <v>0</v>
      </c>
      <c r="F39" s="37">
        <f t="shared" si="0"/>
        <v>2913</v>
      </c>
    </row>
    <row r="40" spans="1:6" ht="15">
      <c r="A40" s="76" t="s">
        <v>108</v>
      </c>
      <c r="B40" s="83" t="s">
        <v>115</v>
      </c>
      <c r="C40" s="80" t="s">
        <v>116</v>
      </c>
      <c r="D40" s="87">
        <f>12248+788</f>
        <v>13036</v>
      </c>
      <c r="E40" s="87">
        <f>-909-5488+1377</f>
        <v>-5020</v>
      </c>
      <c r="F40" s="37">
        <f t="shared" si="0"/>
        <v>8016</v>
      </c>
    </row>
    <row r="41" spans="1:6" ht="15.75">
      <c r="A41" s="84" t="s">
        <v>111</v>
      </c>
      <c r="B41" s="91" t="s">
        <v>117</v>
      </c>
      <c r="C41" s="89" t="s">
        <v>118</v>
      </c>
      <c r="D41" s="92">
        <f>D36+D37+D39+D40</f>
        <v>61311</v>
      </c>
      <c r="E41" s="92">
        <f>E36+E37+E39+E40</f>
        <v>-4663</v>
      </c>
      <c r="F41" s="92">
        <f>F36+F37+F39+F40</f>
        <v>56648</v>
      </c>
    </row>
    <row r="42" spans="1:6" ht="15">
      <c r="A42" s="76" t="s">
        <v>114</v>
      </c>
      <c r="B42" s="78" t="s">
        <v>133</v>
      </c>
      <c r="C42" s="77" t="s">
        <v>134</v>
      </c>
      <c r="D42" s="95">
        <v>0</v>
      </c>
      <c r="E42" s="37">
        <f>280+140+800</f>
        <v>1220</v>
      </c>
      <c r="F42" s="37">
        <f t="shared" si="0"/>
        <v>1220</v>
      </c>
    </row>
    <row r="43" spans="1:6" ht="15.75">
      <c r="A43" s="84" t="s">
        <v>226</v>
      </c>
      <c r="B43" s="91" t="s">
        <v>119</v>
      </c>
      <c r="C43" s="89" t="s">
        <v>120</v>
      </c>
      <c r="D43" s="92">
        <v>0</v>
      </c>
      <c r="E43" s="92">
        <f>SUM(E42)</f>
        <v>1220</v>
      </c>
      <c r="F43" s="92">
        <f>SUM(F42)</f>
        <v>1220</v>
      </c>
    </row>
    <row r="44" spans="1:6" ht="15">
      <c r="A44" s="85" t="s">
        <v>227</v>
      </c>
      <c r="B44" s="93" t="s">
        <v>121</v>
      </c>
      <c r="C44" s="93"/>
      <c r="D44" s="94">
        <f>D29+D41+D43</f>
        <v>376367</v>
      </c>
      <c r="E44" s="94">
        <f>E29+E41+E43</f>
        <v>-2042</v>
      </c>
      <c r="F44" s="94">
        <f>F29+F41+F43</f>
        <v>374325</v>
      </c>
    </row>
    <row r="45" spans="1:6" ht="15">
      <c r="A45" s="96"/>
      <c r="B45" s="97"/>
      <c r="C45" s="98"/>
      <c r="D45" s="99"/>
      <c r="E45" s="99"/>
      <c r="F45" s="99"/>
    </row>
    <row r="46" spans="1:8" ht="15">
      <c r="A46" s="96"/>
      <c r="B46" s="97"/>
      <c r="C46" s="98"/>
      <c r="D46" s="99"/>
      <c r="E46" s="99"/>
      <c r="F46" s="99"/>
      <c r="H46" s="56">
        <v>934</v>
      </c>
    </row>
    <row r="47" spans="1:8" ht="15">
      <c r="A47" s="96"/>
      <c r="B47" s="100"/>
      <c r="C47" s="101"/>
      <c r="D47" s="102"/>
      <c r="E47" s="102"/>
      <c r="F47" s="102"/>
      <c r="H47" s="56">
        <v>-25</v>
      </c>
    </row>
    <row r="48" spans="1:8" ht="15">
      <c r="A48" s="96"/>
      <c r="B48" s="100"/>
      <c r="C48" s="101"/>
      <c r="D48" s="102"/>
      <c r="E48" s="103"/>
      <c r="F48" s="96"/>
      <c r="H48" s="56">
        <f>SUM(H46:H47)</f>
        <v>909</v>
      </c>
    </row>
    <row r="49" spans="1:6" ht="15">
      <c r="A49" s="96"/>
      <c r="B49" s="104"/>
      <c r="C49" s="98"/>
      <c r="D49" s="99"/>
      <c r="E49" s="99"/>
      <c r="F49" s="99"/>
    </row>
    <row r="50" spans="1:6" ht="15">
      <c r="A50" s="96"/>
      <c r="B50" s="100"/>
      <c r="C50" s="101"/>
      <c r="D50" s="102"/>
      <c r="E50" s="102"/>
      <c r="F50" s="102"/>
    </row>
    <row r="51" spans="1:6" ht="15">
      <c r="A51" s="96"/>
      <c r="B51" s="100"/>
      <c r="C51" s="101"/>
      <c r="D51" s="102"/>
      <c r="E51" s="102"/>
      <c r="F51" s="102"/>
    </row>
    <row r="52" spans="1:6" ht="15.75">
      <c r="A52" s="96"/>
      <c r="B52" s="105"/>
      <c r="C52" s="101"/>
      <c r="D52" s="102"/>
      <c r="E52" s="102"/>
      <c r="F52" s="102"/>
    </row>
    <row r="53" spans="1:9" s="38" customFormat="1" ht="15">
      <c r="A53" s="96"/>
      <c r="B53" s="97"/>
      <c r="C53" s="98"/>
      <c r="D53" s="99"/>
      <c r="E53" s="99"/>
      <c r="F53" s="99"/>
      <c r="H53" s="57"/>
      <c r="I53" s="57"/>
    </row>
    <row r="54" spans="1:9" s="38" customFormat="1" ht="15">
      <c r="A54" s="96"/>
      <c r="B54" s="97"/>
      <c r="C54" s="98"/>
      <c r="D54" s="99"/>
      <c r="E54" s="99"/>
      <c r="F54" s="99"/>
      <c r="H54" s="57"/>
      <c r="I54" s="57"/>
    </row>
    <row r="55" spans="1:6" ht="15.75">
      <c r="A55" s="96"/>
      <c r="B55" s="105"/>
      <c r="C55" s="101"/>
      <c r="D55" s="102"/>
      <c r="E55" s="102"/>
      <c r="F55" s="102"/>
    </row>
    <row r="56" spans="1:9" s="39" customFormat="1" ht="15">
      <c r="A56" s="96"/>
      <c r="B56" s="106"/>
      <c r="C56" s="106"/>
      <c r="D56" s="107"/>
      <c r="E56" s="107"/>
      <c r="F56" s="107"/>
      <c r="H56" s="58"/>
      <c r="I56" s="58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F26" sqref="F26"/>
    </sheetView>
  </sheetViews>
  <sheetFormatPr defaultColWidth="9.125" defaultRowHeight="12.75"/>
  <cols>
    <col min="1" max="1" width="4.875" style="0" customWidth="1"/>
    <col min="2" max="2" width="41.125" style="0" customWidth="1"/>
    <col min="3" max="3" width="16.00390625" style="0" customWidth="1"/>
    <col min="4" max="4" width="14.25390625" style="0" customWidth="1"/>
    <col min="5" max="5" width="15.375" style="0" customWidth="1"/>
    <col min="6" max="6" width="17.125" style="0" customWidth="1"/>
  </cols>
  <sheetData>
    <row r="1" spans="1:7" ht="15.75" customHeight="1">
      <c r="A1" s="22"/>
      <c r="B1" s="140" t="s">
        <v>213</v>
      </c>
      <c r="C1" s="140"/>
      <c r="D1" s="140"/>
      <c r="E1" s="140"/>
      <c r="F1" s="140"/>
      <c r="G1" s="22"/>
    </row>
    <row r="2" spans="1:7" ht="15.75" customHeight="1">
      <c r="A2" s="22"/>
      <c r="B2" s="140" t="s">
        <v>59</v>
      </c>
      <c r="C2" s="140"/>
      <c r="D2" s="140"/>
      <c r="E2" s="140"/>
      <c r="F2" s="140"/>
      <c r="G2" s="22"/>
    </row>
    <row r="3" spans="1:7" ht="15.75" customHeight="1">
      <c r="A3" s="22"/>
      <c r="B3" s="23"/>
      <c r="C3" s="24"/>
      <c r="D3" s="24"/>
      <c r="E3" s="24"/>
      <c r="F3" s="22"/>
      <c r="G3" s="22"/>
    </row>
    <row r="4" spans="1:7" ht="15.75" customHeight="1">
      <c r="A4" s="22"/>
      <c r="B4" s="141" t="s">
        <v>123</v>
      </c>
      <c r="C4" s="141"/>
      <c r="D4" s="141"/>
      <c r="E4" s="141"/>
      <c r="F4" s="141"/>
      <c r="G4" s="22"/>
    </row>
    <row r="5" spans="1:6" ht="15">
      <c r="A5" s="25"/>
      <c r="B5" s="26" t="s">
        <v>40</v>
      </c>
      <c r="C5" s="26" t="s">
        <v>41</v>
      </c>
      <c r="D5" s="26" t="s">
        <v>42</v>
      </c>
      <c r="E5" s="26" t="s">
        <v>43</v>
      </c>
      <c r="F5" s="26" t="s">
        <v>61</v>
      </c>
    </row>
    <row r="6" spans="1:6" s="45" customFormat="1" ht="26.25">
      <c r="A6" s="25"/>
      <c r="B6" s="33" t="s">
        <v>44</v>
      </c>
      <c r="C6" s="44" t="s">
        <v>45</v>
      </c>
      <c r="D6" s="29" t="s">
        <v>46</v>
      </c>
      <c r="E6" s="29" t="s">
        <v>58</v>
      </c>
      <c r="F6" s="29" t="s">
        <v>47</v>
      </c>
    </row>
    <row r="7" spans="1:6" ht="15">
      <c r="A7" s="25" t="s">
        <v>48</v>
      </c>
      <c r="B7" s="30" t="s">
        <v>49</v>
      </c>
      <c r="C7" s="31" t="s">
        <v>50</v>
      </c>
      <c r="D7" s="32">
        <v>0</v>
      </c>
      <c r="E7" s="32">
        <v>0</v>
      </c>
      <c r="F7" s="32">
        <f>SUM(D7:E7)</f>
        <v>0</v>
      </c>
    </row>
    <row r="8" spans="1:6" ht="15">
      <c r="A8" s="25" t="s">
        <v>51</v>
      </c>
      <c r="B8" s="30" t="s">
        <v>52</v>
      </c>
      <c r="C8" s="31" t="s">
        <v>50</v>
      </c>
      <c r="D8" s="32">
        <f>67634-10952</f>
        <v>56682</v>
      </c>
      <c r="E8" s="32">
        <f>Kiadások!L41</f>
        <v>-56293</v>
      </c>
      <c r="F8" s="32">
        <f>SUM(D8:E8)-200</f>
        <v>189</v>
      </c>
    </row>
    <row r="9" spans="1:6" ht="15">
      <c r="A9" s="25" t="s">
        <v>54</v>
      </c>
      <c r="B9" s="30" t="s">
        <v>135</v>
      </c>
      <c r="C9" s="31" t="s">
        <v>50</v>
      </c>
      <c r="D9" s="32">
        <v>0</v>
      </c>
      <c r="E9" s="32">
        <v>200</v>
      </c>
      <c r="F9" s="32">
        <f>SUM(D9:E9)</f>
        <v>200</v>
      </c>
    </row>
    <row r="10" spans="1:6" ht="15">
      <c r="A10" s="25" t="s">
        <v>56</v>
      </c>
      <c r="B10" s="30" t="s">
        <v>55</v>
      </c>
      <c r="C10" s="33" t="s">
        <v>50</v>
      </c>
      <c r="D10" s="32">
        <v>10952</v>
      </c>
      <c r="E10" s="32">
        <v>0</v>
      </c>
      <c r="F10" s="32">
        <f>SUM(D10:E10)</f>
        <v>10952</v>
      </c>
    </row>
    <row r="11" spans="1:6" ht="15">
      <c r="A11" s="25" t="s">
        <v>66</v>
      </c>
      <c r="B11" s="34" t="s">
        <v>57</v>
      </c>
      <c r="C11" s="34"/>
      <c r="D11" s="35">
        <f>SUM(D7:D10)</f>
        <v>67634</v>
      </c>
      <c r="E11" s="35">
        <f>SUM(E7:E10)</f>
        <v>-56093</v>
      </c>
      <c r="F11" s="35">
        <f>SUM(F7:F10)</f>
        <v>11341</v>
      </c>
    </row>
  </sheetData>
  <sheetProtection/>
  <mergeCells count="3">
    <mergeCell ref="B1:F1"/>
    <mergeCell ref="B2:F2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Tamás</cp:lastModifiedBy>
  <cp:lastPrinted>2017-06-23T06:17:40Z</cp:lastPrinted>
  <dcterms:created xsi:type="dcterms:W3CDTF">1997-01-17T14:02:09Z</dcterms:created>
  <dcterms:modified xsi:type="dcterms:W3CDTF">2017-06-23T09:37:17Z</dcterms:modified>
  <cp:category/>
  <cp:version/>
  <cp:contentType/>
  <cp:contentStatus/>
</cp:coreProperties>
</file>